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5195" windowHeight="7425"/>
  </bookViews>
  <sheets>
    <sheet name="Kopia 27S" sheetId="1" r:id="rId1"/>
  </sheets>
  <calcPr calcId="145621"/>
</workbook>
</file>

<file path=xl/calcChain.xml><?xml version="1.0" encoding="utf-8"?>
<calcChain xmlns="http://schemas.openxmlformats.org/spreadsheetml/2006/main">
  <c r="G144" i="1" l="1"/>
  <c r="G149" i="1"/>
  <c r="G148" i="1"/>
  <c r="E49" i="1" l="1"/>
  <c r="F49" i="1"/>
  <c r="G151" i="1"/>
  <c r="G152" i="1"/>
  <c r="E150" i="1"/>
  <c r="G141" i="1"/>
  <c r="F141" i="1"/>
  <c r="E141" i="1"/>
  <c r="G140" i="1"/>
  <c r="F131" i="1"/>
  <c r="G130" i="1"/>
  <c r="E131" i="1"/>
  <c r="G128" i="1"/>
  <c r="E127" i="1"/>
  <c r="F127" i="1"/>
  <c r="G126" i="1"/>
  <c r="G125" i="1"/>
  <c r="G122" i="1"/>
  <c r="E124" i="1"/>
  <c r="F124" i="1"/>
  <c r="F114" i="1"/>
  <c r="E114" i="1"/>
  <c r="G112" i="1"/>
  <c r="G103" i="1"/>
  <c r="F100" i="1"/>
  <c r="G95" i="1"/>
  <c r="G94" i="1"/>
  <c r="F52" i="1"/>
  <c r="E52" i="1"/>
  <c r="G45" i="1"/>
  <c r="G48" i="1"/>
  <c r="E46" i="1"/>
  <c r="F43" i="1"/>
  <c r="E43" i="1"/>
  <c r="G42" i="1"/>
  <c r="E21" i="1"/>
  <c r="F21" i="1"/>
  <c r="F20" i="1"/>
  <c r="E20" i="1"/>
  <c r="G19" i="1"/>
  <c r="E18" i="1"/>
  <c r="F18" i="1"/>
  <c r="G18" i="1" s="1"/>
  <c r="G17" i="1"/>
  <c r="G127" i="1" l="1"/>
  <c r="G49" i="1"/>
  <c r="G43" i="1"/>
  <c r="G21" i="1"/>
  <c r="G20" i="1"/>
  <c r="F153" i="1"/>
  <c r="E153" i="1"/>
  <c r="E154" i="1" s="1"/>
  <c r="F154" i="1"/>
  <c r="G108" i="1"/>
  <c r="F98" i="1"/>
  <c r="E98" i="1"/>
  <c r="F106" i="1"/>
  <c r="E106" i="1"/>
  <c r="G105" i="1"/>
  <c r="G104" i="1"/>
  <c r="G97" i="1"/>
  <c r="F93" i="1"/>
  <c r="E93" i="1"/>
  <c r="G61" i="1"/>
  <c r="G60" i="1"/>
  <c r="F38" i="1"/>
  <c r="E38" i="1"/>
  <c r="G37" i="1"/>
  <c r="F23" i="1"/>
  <c r="E23" i="1"/>
  <c r="E24" i="1" s="1"/>
  <c r="G22" i="1"/>
  <c r="F15" i="1"/>
  <c r="F16" i="1" s="1"/>
  <c r="E15" i="1"/>
  <c r="E16" i="1" s="1"/>
  <c r="G14" i="1"/>
  <c r="G13" i="1"/>
  <c r="G23" i="1" l="1"/>
  <c r="G38" i="1"/>
  <c r="G15" i="1"/>
  <c r="F24" i="1"/>
  <c r="F8" i="1"/>
  <c r="E8" i="1"/>
  <c r="G7" i="1"/>
  <c r="F6" i="1"/>
  <c r="E6" i="1"/>
  <c r="G5" i="1"/>
  <c r="G4" i="1"/>
  <c r="G24" i="1" l="1"/>
  <c r="G8" i="1"/>
  <c r="G6" i="1"/>
  <c r="F149" i="1"/>
  <c r="E149" i="1"/>
  <c r="E11" i="1"/>
  <c r="E12" i="1" s="1"/>
  <c r="E29" i="1"/>
  <c r="E30" i="1" s="1"/>
  <c r="E33" i="1"/>
  <c r="E36" i="1"/>
  <c r="E41" i="1"/>
  <c r="E45" i="1"/>
  <c r="E51" i="1"/>
  <c r="E55" i="1"/>
  <c r="E62" i="1"/>
  <c r="E72" i="1"/>
  <c r="E77" i="1"/>
  <c r="E80" i="1"/>
  <c r="E83" i="1"/>
  <c r="E85" i="1"/>
  <c r="E87" i="1"/>
  <c r="E100" i="1"/>
  <c r="E107" i="1" s="1"/>
  <c r="E111" i="1"/>
  <c r="E117" i="1"/>
  <c r="E120" i="1"/>
  <c r="E132" i="1"/>
  <c r="E135" i="1"/>
  <c r="E136" i="1" s="1"/>
  <c r="E138" i="1"/>
  <c r="E139" i="1" s="1"/>
  <c r="E145" i="1"/>
  <c r="E147" i="1"/>
  <c r="F11" i="1"/>
  <c r="F12" i="1" s="1"/>
  <c r="F29" i="1"/>
  <c r="F30" i="1" s="1"/>
  <c r="G30" i="1" s="1"/>
  <c r="F33" i="1"/>
  <c r="F36" i="1"/>
  <c r="F41" i="1"/>
  <c r="F45" i="1"/>
  <c r="F51" i="1"/>
  <c r="F55" i="1"/>
  <c r="F62" i="1"/>
  <c r="F72" i="1"/>
  <c r="G72" i="1" s="1"/>
  <c r="F77" i="1"/>
  <c r="F80" i="1"/>
  <c r="G80" i="1" s="1"/>
  <c r="F83" i="1"/>
  <c r="F85" i="1"/>
  <c r="G85" i="1" s="1"/>
  <c r="F87" i="1"/>
  <c r="G87" i="1" s="1"/>
  <c r="G98" i="1"/>
  <c r="F107" i="1"/>
  <c r="G106" i="1"/>
  <c r="F111" i="1"/>
  <c r="G111" i="1" s="1"/>
  <c r="G114" i="1"/>
  <c r="F117" i="1"/>
  <c r="G117" i="1" s="1"/>
  <c r="F120" i="1"/>
  <c r="G124" i="1"/>
  <c r="F132" i="1"/>
  <c r="F135" i="1"/>
  <c r="F136" i="1" s="1"/>
  <c r="F138" i="1"/>
  <c r="F139" i="1" s="1"/>
  <c r="F145" i="1"/>
  <c r="F150" i="1" s="1"/>
  <c r="F147" i="1"/>
  <c r="G119" i="1"/>
  <c r="G118" i="1"/>
  <c r="G99" i="1"/>
  <c r="G143" i="1"/>
  <c r="G142" i="1"/>
  <c r="G133" i="1"/>
  <c r="G115" i="1"/>
  <c r="G109" i="1"/>
  <c r="G102" i="1"/>
  <c r="G101" i="1"/>
  <c r="G92" i="1"/>
  <c r="G78" i="1"/>
  <c r="G75" i="1"/>
  <c r="G73" i="1"/>
  <c r="G70" i="1"/>
  <c r="G68" i="1"/>
  <c r="G67" i="1"/>
  <c r="G66" i="1"/>
  <c r="G65" i="1"/>
  <c r="G64" i="1"/>
  <c r="G63" i="1"/>
  <c r="G59" i="1"/>
  <c r="G58" i="1"/>
  <c r="G57" i="1"/>
  <c r="G56" i="1"/>
  <c r="G53" i="1"/>
  <c r="G51" i="1"/>
  <c r="G34" i="1"/>
  <c r="G31" i="1"/>
  <c r="G11" i="1"/>
  <c r="G146" i="1"/>
  <c r="G137" i="1"/>
  <c r="G134" i="1"/>
  <c r="G129" i="1"/>
  <c r="G123" i="1"/>
  <c r="G116" i="1"/>
  <c r="G113" i="1"/>
  <c r="G110" i="1"/>
  <c r="G86" i="1"/>
  <c r="G84" i="1"/>
  <c r="G82" i="1"/>
  <c r="G79" i="1"/>
  <c r="G76" i="1"/>
  <c r="G71" i="1"/>
  <c r="G69" i="1"/>
  <c r="G54" i="1"/>
  <c r="G50" i="1"/>
  <c r="G44" i="1"/>
  <c r="G40" i="1"/>
  <c r="G35" i="1"/>
  <c r="G32" i="1"/>
  <c r="G28" i="1"/>
  <c r="G10" i="1"/>
  <c r="G145" i="1" l="1"/>
  <c r="G136" i="1"/>
  <c r="G83" i="1"/>
  <c r="F46" i="1"/>
  <c r="G150" i="1"/>
  <c r="E81" i="1"/>
  <c r="G153" i="1"/>
  <c r="E88" i="1"/>
  <c r="F81" i="1"/>
  <c r="G81" i="1" s="1"/>
  <c r="G107" i="1"/>
  <c r="G33" i="1"/>
  <c r="E39" i="1"/>
  <c r="G55" i="1"/>
  <c r="F88" i="1"/>
  <c r="G88" i="1" s="1"/>
  <c r="F39" i="1"/>
  <c r="G62" i="1"/>
  <c r="G52" i="1"/>
  <c r="G46" i="1"/>
  <c r="G29" i="1"/>
  <c r="G93" i="1"/>
  <c r="G135" i="1"/>
  <c r="G139" i="1"/>
  <c r="G131" i="1"/>
  <c r="G120" i="1"/>
  <c r="G100" i="1"/>
  <c r="G77" i="1"/>
  <c r="G41" i="1"/>
  <c r="G138" i="1"/>
  <c r="G12" i="1"/>
  <c r="G36" i="1"/>
  <c r="E155" i="1" l="1"/>
  <c r="F155" i="1"/>
  <c r="G132" i="1"/>
  <c r="G154" i="1"/>
  <c r="G39" i="1"/>
  <c r="G155" i="1" l="1"/>
</calcChain>
</file>

<file path=xl/sharedStrings.xml><?xml version="1.0" encoding="utf-8"?>
<sst xmlns="http://schemas.openxmlformats.org/spreadsheetml/2006/main" count="383" uniqueCount="181">
  <si>
    <t>Dział</t>
  </si>
  <si>
    <t>Rozdział</t>
  </si>
  <si>
    <t>Paragraf</t>
  </si>
  <si>
    <t>Plan</t>
  </si>
  <si>
    <t xml:space="preserve">Dochody wykonane </t>
  </si>
  <si>
    <t>010</t>
  </si>
  <si>
    <t>01095</t>
  </si>
  <si>
    <t>Razem</t>
  </si>
  <si>
    <t>Ogółem</t>
  </si>
  <si>
    <t>%wyko-nania</t>
  </si>
  <si>
    <t>0750</t>
  </si>
  <si>
    <t>2010</t>
  </si>
  <si>
    <t>2009</t>
  </si>
  <si>
    <t>2030</t>
  </si>
  <si>
    <t>0470</t>
  </si>
  <si>
    <t>0910</t>
  </si>
  <si>
    <t>0970</t>
  </si>
  <si>
    <t>2360</t>
  </si>
  <si>
    <t>0690</t>
  </si>
  <si>
    <t>0920</t>
  </si>
  <si>
    <t>0350</t>
  </si>
  <si>
    <t>0310</t>
  </si>
  <si>
    <t>0320</t>
  </si>
  <si>
    <t>0330</t>
  </si>
  <si>
    <t>0340</t>
  </si>
  <si>
    <t>0360</t>
  </si>
  <si>
    <t>0430</t>
  </si>
  <si>
    <t>0500</t>
  </si>
  <si>
    <t>0410</t>
  </si>
  <si>
    <t>0460</t>
  </si>
  <si>
    <t>0480</t>
  </si>
  <si>
    <t>0010</t>
  </si>
  <si>
    <t>0020</t>
  </si>
  <si>
    <t>2920</t>
  </si>
  <si>
    <t>2910</t>
  </si>
  <si>
    <t>0830</t>
  </si>
  <si>
    <t>2370</t>
  </si>
  <si>
    <t>dochody z najmu i dzierżawy składników majątkowych Skarbu państwa, jednostek samorządu terytorialnego lub innych jednostek zaliczanych do sektora finansów publicznych oraz innych umów o podobnym charakterze</t>
  </si>
  <si>
    <t>Pozostała działalność</t>
  </si>
  <si>
    <t>Rolnictwo i łowiectwo</t>
  </si>
  <si>
    <t>70005</t>
  </si>
  <si>
    <t>odsetki od nieterminowych wpłat z tytułu podatków i opłat</t>
  </si>
  <si>
    <t>wpływy z różnych dochodów</t>
  </si>
  <si>
    <t>Gospodarka gruntami i nieruchomościami</t>
  </si>
  <si>
    <t>Gospodarka mieszkaniowa</t>
  </si>
  <si>
    <t>75011</t>
  </si>
  <si>
    <t>dochody jednostek samorządu terytorialnego związane z realizacją zadań z zakresu administracji rządowej oraz innych zadań zleconych ustawami</t>
  </si>
  <si>
    <t>Urzedy wojewódzkie</t>
  </si>
  <si>
    <t>75023</t>
  </si>
  <si>
    <t>wpływy z różnych opłat</t>
  </si>
  <si>
    <t>pozostałe odsetki</t>
  </si>
  <si>
    <t>Urzędy gmin (miast i miast na prawach powiatu)</t>
  </si>
  <si>
    <t>Administracja publiczna</t>
  </si>
  <si>
    <t>Urzędy naczelnych organów władzy państwowej, kontroli i ochrony prawa oraz sądownictwa</t>
  </si>
  <si>
    <t>Bezpieczeństwo publiczne i ochrona przeciwpożarowa</t>
  </si>
  <si>
    <t>75601</t>
  </si>
  <si>
    <t>podatek od działalności gospodarczej osób fizycznych, opłacany w formie karty podatkowej</t>
  </si>
  <si>
    <t>Wpływy z podatku dochodowego od osób fizycznych</t>
  </si>
  <si>
    <t>75615</t>
  </si>
  <si>
    <t>podatek od nieruchomości</t>
  </si>
  <si>
    <t>podatek rolny</t>
  </si>
  <si>
    <t>podatek leśny</t>
  </si>
  <si>
    <t>podatek od środków transportowych</t>
  </si>
  <si>
    <t>75616</t>
  </si>
  <si>
    <t>Wpływy z podatku rolnego, podatku lesnego, podatku od spadków i darowizn,podatku od czynności cywilnoprawnych oraz podatków i opłat lokalnych od osób fizycznych</t>
  </si>
  <si>
    <t>podatek od spadków i darowizn</t>
  </si>
  <si>
    <t>wpływy z opłaty targowej</t>
  </si>
  <si>
    <t>podatek od czynności cywilnoprawnych</t>
  </si>
  <si>
    <t>75618</t>
  </si>
  <si>
    <t>wpływy z opłaty skarbowej</t>
  </si>
  <si>
    <t>wpływy z opłaty eksploatacyjnej</t>
  </si>
  <si>
    <t>wpływy z opłat za wydawanie zezwoleń na sprzedaż alkoholu</t>
  </si>
  <si>
    <t>Wpływy z innych opłat stanowiacych dochody jednostek samorzadu terytorialnego na podstawie ustaw</t>
  </si>
  <si>
    <t>75621</t>
  </si>
  <si>
    <t>podatek dochodowy od osób fizycznych</t>
  </si>
  <si>
    <t>podatek dochodowy od osób prawnych</t>
  </si>
  <si>
    <t>Udziały gmin w podatkach stanowiących dochód budżetu państwa</t>
  </si>
  <si>
    <t>Dochody od osób prawnych, od osób fizycznych i od innych jednostek nieposiadających osobowości prawnej oraz wydatki związane z ich poborem</t>
  </si>
  <si>
    <t>subwencje ogólne z budżetu państwa</t>
  </si>
  <si>
    <t>75801</t>
  </si>
  <si>
    <t>Część oświatowa subwencji ogólnej dla jednostek samorzadu terytorialnego</t>
  </si>
  <si>
    <t>75807</t>
  </si>
  <si>
    <t>Część wyrównawcza subwencji ogólnej dla gmin</t>
  </si>
  <si>
    <t>75831</t>
  </si>
  <si>
    <t>Część równoważąca subwencji ogólnej dla gmin</t>
  </si>
  <si>
    <t>Różne rozliczenia</t>
  </si>
  <si>
    <t>80101</t>
  </si>
  <si>
    <t>dotacje celowe otrzymane z budżetu państwa na realizację własnych zadań bieżących gmin</t>
  </si>
  <si>
    <t>Szkoły podstawowe</t>
  </si>
  <si>
    <t>80195</t>
  </si>
  <si>
    <t>Oświata i wychowanie</t>
  </si>
  <si>
    <t>85212</t>
  </si>
  <si>
    <t>wpływy ze zwrotów dotacji wykorzystanych niezgodnie z przeznaczeniem lub pobranych w nadmiernej wysokości</t>
  </si>
  <si>
    <t>Świadczenia rodzinne, świadczenia z funduszu alimentacyjnego oraz składki na ubezpieczenia emerytalne i rentowe z ubezpieczenis społecznego</t>
  </si>
  <si>
    <t>85213</t>
  </si>
  <si>
    <t>Składki  na ubezpieczenie zdrowotne opłacane za osoby pobierające niektóre świadczenia z pomocy społecznej, niektóre świadczenia rodzinne oraz za osoby uczestniczace w zajeciach w centrum integracji społecznej</t>
  </si>
  <si>
    <t>85214</t>
  </si>
  <si>
    <t>Zasiłki i pomoc w naturze oraz składki na ubezpieczenia emerytalne i rentowe</t>
  </si>
  <si>
    <t>85219</t>
  </si>
  <si>
    <t>Ośrodki pomocy społecznej</t>
  </si>
  <si>
    <t>85295</t>
  </si>
  <si>
    <t xml:space="preserve">Opieka społeczna </t>
  </si>
  <si>
    <t>85395</t>
  </si>
  <si>
    <t>Pozostałe zadania w zakresie polityki społecznej</t>
  </si>
  <si>
    <t>85415</t>
  </si>
  <si>
    <t>Pomoc materialna dla uczniów</t>
  </si>
  <si>
    <t>Edukacyjna opieka wychowawcza</t>
  </si>
  <si>
    <t>90003</t>
  </si>
  <si>
    <t>wpływy z usług</t>
  </si>
  <si>
    <t>Oczyszczanie miast i wsi</t>
  </si>
  <si>
    <t>90017</t>
  </si>
  <si>
    <t>wpływy do budżetu nadwyżki środków obrotowych zakładu budżetowego</t>
  </si>
  <si>
    <t>Zakłady gospodarki komunalnej</t>
  </si>
  <si>
    <t>Gospodarka komunalna i ochrona środowiska</t>
  </si>
  <si>
    <t>75101</t>
  </si>
  <si>
    <t>Urzedy naczelnych organów władzy państwowej, kontroli i ochrony prawa</t>
  </si>
  <si>
    <t>01010</t>
  </si>
  <si>
    <t>6290</t>
  </si>
  <si>
    <t xml:space="preserve">Razem </t>
  </si>
  <si>
    <t>Infrastruktura wodociągowa i sanitacyjna wsi</t>
  </si>
  <si>
    <t>2007</t>
  </si>
  <si>
    <t>6207</t>
  </si>
  <si>
    <t>wpływy z opłat za zarząd, użytkowanie i użytkowanie wieczyste nieruchomości</t>
  </si>
  <si>
    <t>80110</t>
  </si>
  <si>
    <t>Gimnazja</t>
  </si>
  <si>
    <t>80148</t>
  </si>
  <si>
    <t>Stołówki szkolne i przedszkolne</t>
  </si>
  <si>
    <t>85216</t>
  </si>
  <si>
    <t>Zasiłki stałe</t>
  </si>
  <si>
    <t>90019</t>
  </si>
  <si>
    <t>Wpływy i wydatki związane z gromadzeniem środków z opłat i kar za korzystanie ze środowiska</t>
  </si>
  <si>
    <t>Wpływy z podatku rolnego, podatku leśnego, podatku od czynności cywilnoprawnych,podatków i opłat lokalnych od osób prawnych i innych jednostek organizacyjnych</t>
  </si>
  <si>
    <t>środki na dofinansowanie własnych inwestycji gmin, powiatów, samorządów województw, pozyskane z innych źródeł</t>
  </si>
  <si>
    <t>dotacje celowe w ramach programów finansowych z udziałem środków europejskich oraz środków, o których mowa w art.. 5 ust.1 pkt 3 oraz ust.3 pkt 5 i6 ustawy, lub płatności w ramach budżetu środków europejskich</t>
  </si>
  <si>
    <t>01042</t>
  </si>
  <si>
    <t>6630</t>
  </si>
  <si>
    <t>dotacje celowe otrzymane z samorządu województwa na inwestycje i zakupy inwestycyjne realizowane na podstawie porozumień między jednostkami samorządu terytorialnego</t>
  </si>
  <si>
    <t>Wyłączenie z produkcji gruntów rolnych</t>
  </si>
  <si>
    <t>dotacje celowe otrzymane z budżetu państwa na realizację zadan bieżących z zakresu administracji rządowej oraz innych zadań zleconych gminie ustawami</t>
  </si>
  <si>
    <t>150</t>
  </si>
  <si>
    <t>15013</t>
  </si>
  <si>
    <t>Rozwój kadr nowoczesnej gospodarki i przedsiebiorczości</t>
  </si>
  <si>
    <t>Przetwórstwo przemysłowe</t>
  </si>
  <si>
    <t>630</t>
  </si>
  <si>
    <t>63003</t>
  </si>
  <si>
    <t>Zadania w zakresie upowszechniania turystyki</t>
  </si>
  <si>
    <t>Turystyka</t>
  </si>
  <si>
    <t>75056</t>
  </si>
  <si>
    <t>Spis powszechny</t>
  </si>
  <si>
    <t>Wybory do rad gmin, rad powiatów i sejmików województw, wybory wójtów, burmistrzów i prezydentów miast oraz referenda gminne, powiatowe i wojewódzkie</t>
  </si>
  <si>
    <t>75109</t>
  </si>
  <si>
    <t>75414</t>
  </si>
  <si>
    <t>Obrona cywilna</t>
  </si>
  <si>
    <t>6209</t>
  </si>
  <si>
    <t>92605</t>
  </si>
  <si>
    <t>Zadania w zakresie kultury fizycznej</t>
  </si>
  <si>
    <t>Kultura fizyczna</t>
  </si>
  <si>
    <t>DOCHODY GMINY RADZANÓW ZA  2011 ROK</t>
  </si>
  <si>
    <t>600</t>
  </si>
  <si>
    <t>60016</t>
  </si>
  <si>
    <t>Drogi publiczne gminne</t>
  </si>
  <si>
    <t>60078</t>
  </si>
  <si>
    <t>0960</t>
  </si>
  <si>
    <t>otrzymane spadki, zapisy i darowizny w postaci pieniężnej</t>
  </si>
  <si>
    <t>Usuwanie skutków klęsk żywiołowych</t>
  </si>
  <si>
    <t>Transport i łączność</t>
  </si>
  <si>
    <t>0870</t>
  </si>
  <si>
    <t>wpływy ze sprzedaży składników majątkowych</t>
  </si>
  <si>
    <t>75108</t>
  </si>
  <si>
    <t>Wybory do Sejmu i Senatu</t>
  </si>
  <si>
    <t>75412</t>
  </si>
  <si>
    <t>6300</t>
  </si>
  <si>
    <t>dotacja celowa otrzymana z tytułu pomocy finansowej udzielanej między jednostkami samorządu terytorialnego na dofinansowanie własnych zadań inwestycyjnych i zakupów inwestycyjnych</t>
  </si>
  <si>
    <t>Ochotnicze straże pożarne</t>
  </si>
  <si>
    <t>85278</t>
  </si>
  <si>
    <t>2710</t>
  </si>
  <si>
    <t>dotacja celowa otrzymana z tytułu pomocy finansowej udzielanej między jednostkami samorządu terytorialnego na dofinansowanie własnychzadań bieżących</t>
  </si>
  <si>
    <t>90002</t>
  </si>
  <si>
    <t>2440</t>
  </si>
  <si>
    <t>dotacje otrzymane z państwowych funduszy celowych na realizację zadań bieżących jednostek sektora finansów publicznych</t>
  </si>
  <si>
    <t>Gospodarka odpadami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</si>
</sst>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charset val="238"/>
    </font>
    <font>
      <sz val="10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b/>
      <i/>
      <sz val="10"/>
      <name val="Arial"/>
      <charset val="238"/>
    </font>
    <font>
      <sz val="10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49" fontId="1" fillId="0" borderId="3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 horizontal="right"/>
    </xf>
    <xf numFmtId="4" fontId="1" fillId="0" borderId="4" xfId="0" applyNumberFormat="1" applyFont="1" applyBorder="1"/>
    <xf numFmtId="49" fontId="1" fillId="0" borderId="5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/>
    <xf numFmtId="49" fontId="6" fillId="0" borderId="5" xfId="0" applyNumberFormat="1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4" fontId="6" fillId="0" borderId="6" xfId="0" applyNumberFormat="1" applyFont="1" applyBorder="1"/>
    <xf numFmtId="4" fontId="7" fillId="0" borderId="6" xfId="0" applyNumberFormat="1" applyFont="1" applyBorder="1"/>
    <xf numFmtId="49" fontId="8" fillId="0" borderId="5" xfId="0" applyNumberFormat="1" applyFont="1" applyBorder="1" applyAlignment="1">
      <alignment horizontal="right"/>
    </xf>
    <xf numFmtId="4" fontId="8" fillId="0" borderId="6" xfId="0" applyNumberFormat="1" applyFont="1" applyBorder="1"/>
    <xf numFmtId="4" fontId="9" fillId="0" borderId="6" xfId="0" applyNumberFormat="1" applyFont="1" applyBorder="1"/>
    <xf numFmtId="0" fontId="9" fillId="0" borderId="5" xfId="0" applyFont="1" applyBorder="1"/>
    <xf numFmtId="0" fontId="9" fillId="0" borderId="6" xfId="0" applyFont="1" applyBorder="1"/>
    <xf numFmtId="49" fontId="9" fillId="0" borderId="6" xfId="0" applyNumberFormat="1" applyFont="1" applyBorder="1" applyAlignment="1">
      <alignment horizontal="right"/>
    </xf>
    <xf numFmtId="0" fontId="6" fillId="0" borderId="5" xfId="0" applyFont="1" applyBorder="1"/>
    <xf numFmtId="0" fontId="8" fillId="0" borderId="5" xfId="0" applyFont="1" applyBorder="1"/>
    <xf numFmtId="0" fontId="7" fillId="0" borderId="5" xfId="0" applyFont="1" applyBorder="1"/>
    <xf numFmtId="0" fontId="7" fillId="0" borderId="6" xfId="0" applyFont="1" applyBorder="1"/>
    <xf numFmtId="49" fontId="7" fillId="0" borderId="6" xfId="0" applyNumberFormat="1" applyFont="1" applyBorder="1" applyAlignment="1">
      <alignment horizontal="right"/>
    </xf>
    <xf numFmtId="0" fontId="10" fillId="0" borderId="5" xfId="0" applyFont="1" applyBorder="1"/>
    <xf numFmtId="4" fontId="10" fillId="0" borderId="6" xfId="0" applyNumberFormat="1" applyFont="1" applyBorder="1"/>
    <xf numFmtId="4" fontId="11" fillId="0" borderId="6" xfId="0" applyNumberFormat="1" applyFont="1" applyBorder="1"/>
    <xf numFmtId="0" fontId="11" fillId="0" borderId="5" xfId="0" applyFont="1" applyBorder="1"/>
    <xf numFmtId="0" fontId="11" fillId="0" borderId="6" xfId="0" applyFont="1" applyBorder="1"/>
    <xf numFmtId="49" fontId="11" fillId="0" borderId="6" xfId="0" applyNumberFormat="1" applyFont="1" applyBorder="1" applyAlignment="1">
      <alignment horizontal="right"/>
    </xf>
    <xf numFmtId="0" fontId="9" fillId="0" borderId="7" xfId="0" applyFont="1" applyBorder="1"/>
    <xf numFmtId="0" fontId="9" fillId="0" borderId="8" xfId="0" applyFont="1" applyBorder="1"/>
    <xf numFmtId="49" fontId="9" fillId="0" borderId="8" xfId="0" applyNumberFormat="1" applyFont="1" applyBorder="1" applyAlignment="1">
      <alignment horizontal="right"/>
    </xf>
    <xf numFmtId="0" fontId="9" fillId="0" borderId="0" xfId="0" applyFont="1"/>
    <xf numFmtId="0" fontId="1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1" fillId="0" borderId="6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0" xfId="0" applyFont="1" applyAlignment="1">
      <alignment wrapText="1"/>
    </xf>
    <xf numFmtId="4" fontId="5" fillId="0" borderId="8" xfId="0" applyNumberFormat="1" applyFont="1" applyBorder="1"/>
    <xf numFmtId="49" fontId="1" fillId="0" borderId="5" xfId="0" applyNumberFormat="1" applyFont="1" applyBorder="1"/>
    <xf numFmtId="49" fontId="3" fillId="0" borderId="6" xfId="0" applyNumberFormat="1" applyFont="1" applyBorder="1"/>
    <xf numFmtId="49" fontId="3" fillId="0" borderId="6" xfId="0" applyNumberFormat="1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3" fillId="0" borderId="6" xfId="0" applyNumberFormat="1" applyFont="1" applyBorder="1"/>
    <xf numFmtId="49" fontId="12" fillId="0" borderId="5" xfId="0" applyNumberFormat="1" applyFont="1" applyBorder="1" applyAlignment="1">
      <alignment horizontal="right"/>
    </xf>
    <xf numFmtId="49" fontId="12" fillId="0" borderId="6" xfId="0" applyNumberFormat="1" applyFont="1" applyBorder="1" applyAlignment="1">
      <alignment horizontal="right"/>
    </xf>
    <xf numFmtId="0" fontId="12" fillId="0" borderId="6" xfId="0" applyFont="1" applyBorder="1" applyAlignment="1">
      <alignment wrapText="1"/>
    </xf>
    <xf numFmtId="4" fontId="12" fillId="0" borderId="6" xfId="0" applyNumberFormat="1" applyFont="1" applyBorder="1"/>
    <xf numFmtId="0" fontId="12" fillId="0" borderId="5" xfId="0" applyFont="1" applyBorder="1"/>
    <xf numFmtId="0" fontId="12" fillId="0" borderId="0" xfId="0" applyFont="1"/>
    <xf numFmtId="0" fontId="12" fillId="0" borderId="9" xfId="0" applyFont="1" applyBorder="1"/>
    <xf numFmtId="49" fontId="12" fillId="0" borderId="10" xfId="0" applyNumberFormat="1" applyFont="1" applyBorder="1" applyAlignment="1">
      <alignment horizontal="right"/>
    </xf>
    <xf numFmtId="4" fontId="12" fillId="0" borderId="10" xfId="0" applyNumberFormat="1" applyFont="1" applyBorder="1"/>
    <xf numFmtId="0" fontId="3" fillId="0" borderId="9" xfId="0" applyFont="1" applyBorder="1"/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/>
    <xf numFmtId="49" fontId="1" fillId="0" borderId="12" xfId="0" applyNumberFormat="1" applyFont="1" applyBorder="1"/>
    <xf numFmtId="49" fontId="1" fillId="0" borderId="13" xfId="0" applyNumberFormat="1" applyFont="1" applyBorder="1"/>
    <xf numFmtId="49" fontId="1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4" fontId="1" fillId="0" borderId="13" xfId="0" applyNumberFormat="1" applyFont="1" applyBorder="1"/>
    <xf numFmtId="4" fontId="1" fillId="0" borderId="13" xfId="0" applyNumberFormat="1" applyFont="1" applyBorder="1" applyAlignment="1">
      <alignment wrapText="1"/>
    </xf>
    <xf numFmtId="49" fontId="12" fillId="0" borderId="11" xfId="0" applyNumberFormat="1" applyFont="1" applyBorder="1"/>
    <xf numFmtId="49" fontId="12" fillId="0" borderId="14" xfId="0" applyNumberFormat="1" applyFont="1" applyBorder="1"/>
    <xf numFmtId="49" fontId="12" fillId="0" borderId="14" xfId="0" applyNumberFormat="1" applyFont="1" applyBorder="1" applyAlignment="1">
      <alignment wrapText="1"/>
    </xf>
    <xf numFmtId="0" fontId="12" fillId="0" borderId="14" xfId="0" applyFont="1" applyBorder="1" applyAlignment="1">
      <alignment wrapText="1"/>
    </xf>
    <xf numFmtId="4" fontId="1" fillId="0" borderId="14" xfId="0" applyNumberFormat="1" applyFont="1" applyBorder="1"/>
    <xf numFmtId="4" fontId="1" fillId="0" borderId="14" xfId="0" applyNumberFormat="1" applyFont="1" applyBorder="1" applyAlignment="1">
      <alignment wrapText="1"/>
    </xf>
    <xf numFmtId="49" fontId="1" fillId="0" borderId="3" xfId="0" applyNumberFormat="1" applyFont="1" applyBorder="1"/>
    <xf numFmtId="49" fontId="3" fillId="0" borderId="4" xfId="0" applyNumberFormat="1" applyFont="1" applyBorder="1"/>
    <xf numFmtId="49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/>
    <xf numFmtId="49" fontId="12" fillId="0" borderId="3" xfId="0" applyNumberFormat="1" applyFont="1" applyBorder="1"/>
    <xf numFmtId="49" fontId="12" fillId="0" borderId="4" xfId="0" applyNumberFormat="1" applyFont="1" applyBorder="1"/>
    <xf numFmtId="49" fontId="12" fillId="0" borderId="4" xfId="0" applyNumberFormat="1" applyFont="1" applyBorder="1" applyAlignment="1">
      <alignment wrapText="1"/>
    </xf>
    <xf numFmtId="0" fontId="12" fillId="0" borderId="4" xfId="0" applyFont="1" applyBorder="1" applyAlignment="1">
      <alignment wrapText="1"/>
    </xf>
    <xf numFmtId="4" fontId="12" fillId="0" borderId="4" xfId="0" applyNumberFormat="1" applyFont="1" applyBorder="1"/>
    <xf numFmtId="49" fontId="3" fillId="0" borderId="5" xfId="0" applyNumberFormat="1" applyFont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 wrapText="1"/>
    </xf>
    <xf numFmtId="4" fontId="4" fillId="0" borderId="6" xfId="0" applyNumberFormat="1" applyFont="1" applyBorder="1"/>
    <xf numFmtId="0" fontId="8" fillId="0" borderId="10" xfId="0" applyFont="1" applyBorder="1" applyAlignment="1">
      <alignment wrapText="1"/>
    </xf>
    <xf numFmtId="0" fontId="3" fillId="0" borderId="5" xfId="0" applyFont="1" applyBorder="1"/>
    <xf numFmtId="49" fontId="8" fillId="0" borderId="6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tabSelected="1" workbookViewId="0">
      <selection activeCell="G145" sqref="G145"/>
    </sheetView>
  </sheetViews>
  <sheetFormatPr defaultRowHeight="12.75" x14ac:dyDescent="0.2"/>
  <cols>
    <col min="1" max="1" width="4.42578125" style="38" customWidth="1"/>
    <col min="2" max="2" width="6.42578125" style="38" customWidth="1"/>
    <col min="3" max="3" width="7.28515625" style="38" customWidth="1"/>
    <col min="4" max="4" width="31.85546875" style="48" customWidth="1"/>
    <col min="5" max="5" width="12.85546875" style="38" customWidth="1"/>
    <col min="6" max="6" width="14.85546875" style="38" customWidth="1"/>
    <col min="7" max="7" width="7.140625" style="38" customWidth="1"/>
  </cols>
  <sheetData>
    <row r="1" spans="1:7" x14ac:dyDescent="0.2">
      <c r="A1" s="99" t="s">
        <v>157</v>
      </c>
      <c r="B1" s="100"/>
      <c r="C1" s="100"/>
      <c r="D1" s="100"/>
      <c r="E1" s="100"/>
      <c r="F1" s="100"/>
      <c r="G1" s="100"/>
    </row>
    <row r="2" spans="1:7" ht="13.5" thickBot="1" x14ac:dyDescent="0.25">
      <c r="A2" s="4"/>
      <c r="B2" s="4"/>
      <c r="C2" s="4"/>
      <c r="D2" s="39"/>
      <c r="E2" s="4"/>
      <c r="F2" s="4"/>
      <c r="G2" s="4"/>
    </row>
    <row r="3" spans="1:7" ht="26.25" thickBot="1" x14ac:dyDescent="0.25">
      <c r="A3" s="5" t="s">
        <v>0</v>
      </c>
      <c r="B3" s="6" t="s">
        <v>1</v>
      </c>
      <c r="C3" s="7" t="s">
        <v>2</v>
      </c>
      <c r="D3" s="7"/>
      <c r="E3" s="6" t="s">
        <v>3</v>
      </c>
      <c r="F3" s="7" t="s">
        <v>4</v>
      </c>
      <c r="G3" s="7" t="s">
        <v>9</v>
      </c>
    </row>
    <row r="4" spans="1:7" ht="89.25" x14ac:dyDescent="0.2">
      <c r="A4" s="74" t="s">
        <v>5</v>
      </c>
      <c r="B4" s="75" t="s">
        <v>116</v>
      </c>
      <c r="C4" s="76" t="s">
        <v>121</v>
      </c>
      <c r="D4" s="77" t="s">
        <v>133</v>
      </c>
      <c r="E4" s="78">
        <v>1235092</v>
      </c>
      <c r="F4" s="79">
        <v>1235092</v>
      </c>
      <c r="G4" s="13">
        <f t="shared" ref="G4:G8" si="0">(F4/E4)*100</f>
        <v>100</v>
      </c>
    </row>
    <row r="5" spans="1:7" ht="51" x14ac:dyDescent="0.2">
      <c r="A5" s="68"/>
      <c r="B5" s="69"/>
      <c r="C5" s="70" t="s">
        <v>117</v>
      </c>
      <c r="D5" s="71" t="s">
        <v>132</v>
      </c>
      <c r="E5" s="72">
        <v>157567</v>
      </c>
      <c r="F5" s="73">
        <v>157567.20000000001</v>
      </c>
      <c r="G5" s="13">
        <f t="shared" si="0"/>
        <v>100.00012693013132</v>
      </c>
    </row>
    <row r="6" spans="1:7" ht="25.5" customHeight="1" x14ac:dyDescent="0.2">
      <c r="A6" s="50"/>
      <c r="B6" s="51" t="s">
        <v>116</v>
      </c>
      <c r="C6" s="52" t="s">
        <v>118</v>
      </c>
      <c r="D6" s="53" t="s">
        <v>119</v>
      </c>
      <c r="E6" s="54">
        <f>SUM(E4:E5)</f>
        <v>1392659</v>
      </c>
      <c r="F6" s="54">
        <f>SUM(F4:F5)</f>
        <v>1392659.2</v>
      </c>
      <c r="G6" s="13">
        <f t="shared" ref="G6:G24" si="1">(F6/E6)*100</f>
        <v>100.00001436101731</v>
      </c>
    </row>
    <row r="7" spans="1:7" ht="78" customHeight="1" x14ac:dyDescent="0.2">
      <c r="A7" s="85" t="s">
        <v>5</v>
      </c>
      <c r="B7" s="86" t="s">
        <v>134</v>
      </c>
      <c r="C7" s="87" t="s">
        <v>135</v>
      </c>
      <c r="D7" s="88" t="s">
        <v>136</v>
      </c>
      <c r="E7" s="89">
        <v>54000</v>
      </c>
      <c r="F7" s="89">
        <v>54000</v>
      </c>
      <c r="G7" s="58">
        <f t="shared" si="0"/>
        <v>100</v>
      </c>
    </row>
    <row r="8" spans="1:7" ht="25.5" customHeight="1" x14ac:dyDescent="0.2">
      <c r="A8" s="80"/>
      <c r="B8" s="81" t="s">
        <v>134</v>
      </c>
      <c r="C8" s="82" t="s">
        <v>7</v>
      </c>
      <c r="D8" s="83" t="s">
        <v>137</v>
      </c>
      <c r="E8" s="84">
        <f>SUM(E7)</f>
        <v>54000</v>
      </c>
      <c r="F8" s="84">
        <f>SUM(F7)</f>
        <v>54000</v>
      </c>
      <c r="G8" s="13">
        <f t="shared" si="0"/>
        <v>100</v>
      </c>
    </row>
    <row r="9" spans="1:7" ht="89.25" x14ac:dyDescent="0.2">
      <c r="A9" s="8" t="s">
        <v>5</v>
      </c>
      <c r="B9" s="9" t="s">
        <v>6</v>
      </c>
      <c r="C9" s="9" t="s">
        <v>10</v>
      </c>
      <c r="D9" s="40" t="s">
        <v>37</v>
      </c>
      <c r="E9" s="10">
        <v>0</v>
      </c>
      <c r="F9" s="10">
        <v>1005</v>
      </c>
      <c r="G9" s="10"/>
    </row>
    <row r="10" spans="1:7" ht="63.75" x14ac:dyDescent="0.2">
      <c r="A10" s="11"/>
      <c r="B10" s="12"/>
      <c r="C10" s="12" t="s">
        <v>11</v>
      </c>
      <c r="D10" s="57" t="s">
        <v>138</v>
      </c>
      <c r="E10" s="13">
        <v>277262.58</v>
      </c>
      <c r="F10" s="13">
        <v>277172.31</v>
      </c>
      <c r="G10" s="13">
        <f t="shared" si="1"/>
        <v>99.96744241505651</v>
      </c>
    </row>
    <row r="11" spans="1:7" s="1" customFormat="1" ht="18.75" customHeight="1" x14ac:dyDescent="0.2">
      <c r="A11" s="14"/>
      <c r="B11" s="15" t="s">
        <v>6</v>
      </c>
      <c r="C11" s="15" t="s">
        <v>7</v>
      </c>
      <c r="D11" s="41" t="s">
        <v>38</v>
      </c>
      <c r="E11" s="16">
        <f>SUM(E9:E10)</f>
        <v>277262.58</v>
      </c>
      <c r="F11" s="16">
        <f>SUM(F9:F10)</f>
        <v>278177.31</v>
      </c>
      <c r="G11" s="17">
        <f t="shared" si="1"/>
        <v>100.32991469674704</v>
      </c>
    </row>
    <row r="12" spans="1:7" s="2" customFormat="1" ht="18.75" customHeight="1" x14ac:dyDescent="0.2">
      <c r="A12" s="18" t="s">
        <v>5</v>
      </c>
      <c r="B12" s="98" t="s">
        <v>8</v>
      </c>
      <c r="C12" s="98"/>
      <c r="D12" s="96" t="s">
        <v>39</v>
      </c>
      <c r="E12" s="19">
        <f>SUM(E6,E8,E11)</f>
        <v>1723921.58</v>
      </c>
      <c r="F12" s="19">
        <f>SUM(F6,F8,F11)</f>
        <v>1724836.51</v>
      </c>
      <c r="G12" s="20">
        <f t="shared" si="1"/>
        <v>100.05307259974087</v>
      </c>
    </row>
    <row r="13" spans="1:7" s="2" customFormat="1" ht="90.75" customHeight="1" x14ac:dyDescent="0.2">
      <c r="A13" s="55" t="s">
        <v>139</v>
      </c>
      <c r="B13" s="56" t="s">
        <v>140</v>
      </c>
      <c r="C13" s="56" t="s">
        <v>120</v>
      </c>
      <c r="D13" s="57" t="s">
        <v>133</v>
      </c>
      <c r="E13" s="58">
        <v>65733.899999999994</v>
      </c>
      <c r="F13" s="58">
        <v>63698.89</v>
      </c>
      <c r="G13" s="13">
        <f t="shared" si="1"/>
        <v>96.904169690220726</v>
      </c>
    </row>
    <row r="14" spans="1:7" s="2" customFormat="1" ht="93.75" customHeight="1" x14ac:dyDescent="0.2">
      <c r="A14" s="55"/>
      <c r="B14" s="56"/>
      <c r="C14" s="56" t="s">
        <v>12</v>
      </c>
      <c r="D14" s="88" t="s">
        <v>133</v>
      </c>
      <c r="E14" s="58">
        <v>15505.52</v>
      </c>
      <c r="F14" s="58">
        <v>15134.81</v>
      </c>
      <c r="G14" s="13">
        <f t="shared" si="1"/>
        <v>97.609174023186569</v>
      </c>
    </row>
    <row r="15" spans="1:7" s="2" customFormat="1" ht="27" customHeight="1" x14ac:dyDescent="0.2">
      <c r="A15" s="90"/>
      <c r="B15" s="91" t="s">
        <v>140</v>
      </c>
      <c r="C15" s="91" t="s">
        <v>7</v>
      </c>
      <c r="D15" s="53" t="s">
        <v>141</v>
      </c>
      <c r="E15" s="54">
        <f>SUM(E13:E14)</f>
        <v>81239.42</v>
      </c>
      <c r="F15" s="54">
        <f>SUM(F13:F14)</f>
        <v>78833.7</v>
      </c>
      <c r="G15" s="54">
        <f t="shared" si="1"/>
        <v>97.038728243013068</v>
      </c>
    </row>
    <row r="16" spans="1:7" s="2" customFormat="1" ht="27" customHeight="1" x14ac:dyDescent="0.2">
      <c r="A16" s="92" t="s">
        <v>139</v>
      </c>
      <c r="B16" s="93"/>
      <c r="C16" s="93" t="s">
        <v>8</v>
      </c>
      <c r="D16" s="94" t="s">
        <v>142</v>
      </c>
      <c r="E16" s="95">
        <f>SUM(E15)</f>
        <v>81239.42</v>
      </c>
      <c r="F16" s="95">
        <f>SUM(F15)</f>
        <v>78833.7</v>
      </c>
      <c r="G16" s="95">
        <v>87.962746022759845</v>
      </c>
    </row>
    <row r="17" spans="1:7" s="60" customFormat="1" ht="20.25" customHeight="1" x14ac:dyDescent="0.2">
      <c r="A17" s="55" t="s">
        <v>158</v>
      </c>
      <c r="B17" s="56" t="s">
        <v>159</v>
      </c>
      <c r="C17" s="56" t="s">
        <v>16</v>
      </c>
      <c r="D17" s="43" t="s">
        <v>42</v>
      </c>
      <c r="E17" s="58">
        <v>4418</v>
      </c>
      <c r="F17" s="58">
        <v>4418.47</v>
      </c>
      <c r="G17" s="13">
        <f t="shared" si="1"/>
        <v>100.01063829787236</v>
      </c>
    </row>
    <row r="18" spans="1:7" s="3" customFormat="1" ht="27" customHeight="1" x14ac:dyDescent="0.2">
      <c r="A18" s="90"/>
      <c r="B18" s="91" t="s">
        <v>159</v>
      </c>
      <c r="C18" s="91" t="s">
        <v>7</v>
      </c>
      <c r="D18" s="53" t="s">
        <v>160</v>
      </c>
      <c r="E18" s="54">
        <f>SUM(E17)</f>
        <v>4418</v>
      </c>
      <c r="F18" s="54">
        <f>SUM(F17)</f>
        <v>4418.47</v>
      </c>
      <c r="G18" s="54">
        <f t="shared" si="1"/>
        <v>100.01063829787236</v>
      </c>
    </row>
    <row r="19" spans="1:7" s="2" customFormat="1" ht="27" customHeight="1" x14ac:dyDescent="0.2">
      <c r="A19" s="55" t="s">
        <v>158</v>
      </c>
      <c r="B19" s="56" t="s">
        <v>161</v>
      </c>
      <c r="C19" s="56" t="s">
        <v>162</v>
      </c>
      <c r="D19" s="57" t="s">
        <v>163</v>
      </c>
      <c r="E19" s="58">
        <v>7707</v>
      </c>
      <c r="F19" s="58">
        <v>7707</v>
      </c>
      <c r="G19" s="13">
        <f t="shared" si="1"/>
        <v>100</v>
      </c>
    </row>
    <row r="20" spans="1:7" s="3" customFormat="1" ht="27" customHeight="1" x14ac:dyDescent="0.2">
      <c r="A20" s="90"/>
      <c r="B20" s="91" t="s">
        <v>161</v>
      </c>
      <c r="C20" s="91" t="s">
        <v>7</v>
      </c>
      <c r="D20" s="53" t="s">
        <v>164</v>
      </c>
      <c r="E20" s="54">
        <f>SUM(E19)</f>
        <v>7707</v>
      </c>
      <c r="F20" s="54">
        <f>SUM(F19)</f>
        <v>7707</v>
      </c>
      <c r="G20" s="13">
        <f t="shared" si="1"/>
        <v>100</v>
      </c>
    </row>
    <row r="21" spans="1:7" s="2" customFormat="1" ht="27" customHeight="1" x14ac:dyDescent="0.2">
      <c r="A21" s="92" t="s">
        <v>158</v>
      </c>
      <c r="B21" s="93"/>
      <c r="C21" s="93" t="s">
        <v>8</v>
      </c>
      <c r="D21" s="94" t="s">
        <v>165</v>
      </c>
      <c r="E21" s="95">
        <f>SUM(E18,E20)</f>
        <v>12125</v>
      </c>
      <c r="F21" s="95">
        <f>SUM(F18,F20)</f>
        <v>12125.470000000001</v>
      </c>
      <c r="G21" s="13">
        <f t="shared" si="1"/>
        <v>100.00387628865981</v>
      </c>
    </row>
    <row r="22" spans="1:7" s="2" customFormat="1" ht="95.25" customHeight="1" x14ac:dyDescent="0.2">
      <c r="A22" s="55" t="s">
        <v>143</v>
      </c>
      <c r="B22" s="56" t="s">
        <v>144</v>
      </c>
      <c r="C22" s="56" t="s">
        <v>120</v>
      </c>
      <c r="D22" s="57" t="s">
        <v>133</v>
      </c>
      <c r="E22" s="58">
        <v>24834.9</v>
      </c>
      <c r="F22" s="58">
        <v>24040.34</v>
      </c>
      <c r="G22" s="13">
        <f t="shared" si="1"/>
        <v>96.800631369564599</v>
      </c>
    </row>
    <row r="23" spans="1:7" s="2" customFormat="1" ht="27" customHeight="1" x14ac:dyDescent="0.2">
      <c r="A23" s="90"/>
      <c r="B23" s="91" t="s">
        <v>144</v>
      </c>
      <c r="C23" s="91" t="s">
        <v>7</v>
      </c>
      <c r="D23" s="53" t="s">
        <v>145</v>
      </c>
      <c r="E23" s="54">
        <f>SUM(E22)</f>
        <v>24834.9</v>
      </c>
      <c r="F23" s="54">
        <f>SUM(F22)</f>
        <v>24040.34</v>
      </c>
      <c r="G23" s="54">
        <f t="shared" si="1"/>
        <v>96.800631369564599</v>
      </c>
    </row>
    <row r="24" spans="1:7" s="2" customFormat="1" ht="27" customHeight="1" x14ac:dyDescent="0.2">
      <c r="A24" s="92" t="s">
        <v>143</v>
      </c>
      <c r="B24" s="93"/>
      <c r="C24" s="93" t="s">
        <v>8</v>
      </c>
      <c r="D24" s="94" t="s">
        <v>146</v>
      </c>
      <c r="E24" s="95">
        <f>SUM(E23)</f>
        <v>24834.9</v>
      </c>
      <c r="F24" s="95">
        <f>SUM(F23)</f>
        <v>24040.34</v>
      </c>
      <c r="G24" s="13">
        <f t="shared" si="1"/>
        <v>96.800631369564599</v>
      </c>
    </row>
    <row r="25" spans="1:7" ht="38.25" x14ac:dyDescent="0.2">
      <c r="A25" s="21">
        <v>700</v>
      </c>
      <c r="B25" s="22">
        <v>70005</v>
      </c>
      <c r="C25" s="23" t="s">
        <v>14</v>
      </c>
      <c r="D25" s="43" t="s">
        <v>122</v>
      </c>
      <c r="E25" s="20">
        <v>0</v>
      </c>
      <c r="F25" s="20">
        <v>0</v>
      </c>
      <c r="G25" s="20">
        <v>0</v>
      </c>
    </row>
    <row r="26" spans="1:7" ht="25.5" x14ac:dyDescent="0.2">
      <c r="A26" s="21"/>
      <c r="B26" s="22"/>
      <c r="C26" s="56" t="s">
        <v>166</v>
      </c>
      <c r="D26" s="57" t="s">
        <v>167</v>
      </c>
      <c r="E26" s="20">
        <v>0</v>
      </c>
      <c r="F26" s="20">
        <v>50</v>
      </c>
      <c r="G26" s="20"/>
    </row>
    <row r="27" spans="1:7" ht="25.5" x14ac:dyDescent="0.2">
      <c r="A27" s="21"/>
      <c r="B27" s="22"/>
      <c r="C27" s="23" t="s">
        <v>15</v>
      </c>
      <c r="D27" s="43" t="s">
        <v>41</v>
      </c>
      <c r="E27" s="20">
        <v>0</v>
      </c>
      <c r="F27" s="20">
        <v>0</v>
      </c>
      <c r="G27" s="20">
        <v>0</v>
      </c>
    </row>
    <row r="28" spans="1:7" x14ac:dyDescent="0.2">
      <c r="A28" s="21"/>
      <c r="B28" s="22"/>
      <c r="C28" s="23" t="s">
        <v>16</v>
      </c>
      <c r="D28" s="43" t="s">
        <v>42</v>
      </c>
      <c r="E28" s="20">
        <v>3000</v>
      </c>
      <c r="F28" s="20">
        <v>5886</v>
      </c>
      <c r="G28" s="20">
        <f t="shared" ref="G28:G125" si="2">(F28/E28)*100</f>
        <v>196.2</v>
      </c>
    </row>
    <row r="29" spans="1:7" s="1" customFormat="1" ht="25.5" x14ac:dyDescent="0.2">
      <c r="A29" s="24"/>
      <c r="B29" s="15" t="s">
        <v>40</v>
      </c>
      <c r="C29" s="15" t="s">
        <v>7</v>
      </c>
      <c r="D29" s="41" t="s">
        <v>43</v>
      </c>
      <c r="E29" s="16">
        <f>SUM(E25:E28)</f>
        <v>3000</v>
      </c>
      <c r="F29" s="16">
        <f>SUM(F25:F28)</f>
        <v>5936</v>
      </c>
      <c r="G29" s="17">
        <f t="shared" si="2"/>
        <v>197.86666666666665</v>
      </c>
    </row>
    <row r="30" spans="1:7" s="2" customFormat="1" ht="22.5" customHeight="1" x14ac:dyDescent="0.2">
      <c r="A30" s="25">
        <v>700</v>
      </c>
      <c r="B30" s="98" t="s">
        <v>8</v>
      </c>
      <c r="C30" s="98"/>
      <c r="D30" s="42" t="s">
        <v>44</v>
      </c>
      <c r="E30" s="19">
        <f>SUM(E29)</f>
        <v>3000</v>
      </c>
      <c r="F30" s="19">
        <f>SUM(F29)</f>
        <v>5936</v>
      </c>
      <c r="G30" s="20">
        <f t="shared" si="2"/>
        <v>197.86666666666665</v>
      </c>
    </row>
    <row r="31" spans="1:7" ht="63.75" x14ac:dyDescent="0.2">
      <c r="A31" s="21">
        <v>750</v>
      </c>
      <c r="B31" s="22">
        <v>75011</v>
      </c>
      <c r="C31" s="23" t="s">
        <v>11</v>
      </c>
      <c r="D31" s="57" t="s">
        <v>138</v>
      </c>
      <c r="E31" s="20">
        <v>33414</v>
      </c>
      <c r="F31" s="20">
        <v>33414</v>
      </c>
      <c r="G31" s="20">
        <f>(F31/E31)*100</f>
        <v>100</v>
      </c>
    </row>
    <row r="32" spans="1:7" ht="63.75" x14ac:dyDescent="0.2">
      <c r="A32" s="21"/>
      <c r="B32" s="22"/>
      <c r="C32" s="23" t="s">
        <v>17</v>
      </c>
      <c r="D32" s="43" t="s">
        <v>46</v>
      </c>
      <c r="E32" s="20">
        <v>200</v>
      </c>
      <c r="F32" s="20">
        <v>0</v>
      </c>
      <c r="G32" s="20">
        <f t="shared" si="2"/>
        <v>0</v>
      </c>
    </row>
    <row r="33" spans="1:7" s="1" customFormat="1" ht="19.5" customHeight="1" x14ac:dyDescent="0.2">
      <c r="A33" s="24"/>
      <c r="B33" s="15" t="s">
        <v>45</v>
      </c>
      <c r="C33" s="15" t="s">
        <v>7</v>
      </c>
      <c r="D33" s="41" t="s">
        <v>47</v>
      </c>
      <c r="E33" s="16">
        <f>SUM(E31:E32)</f>
        <v>33614</v>
      </c>
      <c r="F33" s="16">
        <f>SUM(F31:F32)</f>
        <v>33414</v>
      </c>
      <c r="G33" s="17">
        <f t="shared" si="2"/>
        <v>99.405009817338026</v>
      </c>
    </row>
    <row r="34" spans="1:7" x14ac:dyDescent="0.2">
      <c r="A34" s="26">
        <v>750</v>
      </c>
      <c r="B34" s="27">
        <v>75023</v>
      </c>
      <c r="C34" s="28" t="s">
        <v>19</v>
      </c>
      <c r="D34" s="44" t="s">
        <v>50</v>
      </c>
      <c r="E34" s="17">
        <v>4000</v>
      </c>
      <c r="F34" s="17">
        <v>9538.81</v>
      </c>
      <c r="G34" s="17">
        <f>(F34/E34)*100</f>
        <v>238.47024999999999</v>
      </c>
    </row>
    <row r="35" spans="1:7" x14ac:dyDescent="0.2">
      <c r="A35" s="26"/>
      <c r="B35" s="27"/>
      <c r="C35" s="28" t="s">
        <v>16</v>
      </c>
      <c r="D35" s="43" t="s">
        <v>42</v>
      </c>
      <c r="E35" s="17">
        <v>2000</v>
      </c>
      <c r="F35" s="17">
        <v>1338.45</v>
      </c>
      <c r="G35" s="17">
        <f t="shared" si="2"/>
        <v>66.922500000000014</v>
      </c>
    </row>
    <row r="36" spans="1:7" s="1" customFormat="1" ht="25.5" x14ac:dyDescent="0.2">
      <c r="A36" s="24"/>
      <c r="B36" s="15" t="s">
        <v>48</v>
      </c>
      <c r="C36" s="15" t="s">
        <v>7</v>
      </c>
      <c r="D36" s="41" t="s">
        <v>51</v>
      </c>
      <c r="E36" s="16">
        <f>SUM(E34:E35)</f>
        <v>6000</v>
      </c>
      <c r="F36" s="16">
        <f>SUM(F34:F35)</f>
        <v>10877.26</v>
      </c>
      <c r="G36" s="17">
        <f t="shared" si="2"/>
        <v>181.28766666666667</v>
      </c>
    </row>
    <row r="37" spans="1:7" s="60" customFormat="1" ht="63.75" x14ac:dyDescent="0.2">
      <c r="A37" s="59">
        <v>750</v>
      </c>
      <c r="B37" s="56" t="s">
        <v>147</v>
      </c>
      <c r="C37" s="56" t="s">
        <v>11</v>
      </c>
      <c r="D37" s="57" t="s">
        <v>138</v>
      </c>
      <c r="E37" s="58">
        <v>23005</v>
      </c>
      <c r="F37" s="58">
        <v>20360.13</v>
      </c>
      <c r="G37" s="58">
        <f t="shared" si="2"/>
        <v>88.503064551184536</v>
      </c>
    </row>
    <row r="38" spans="1:7" s="1" customFormat="1" ht="21.75" customHeight="1" x14ac:dyDescent="0.2">
      <c r="A38" s="24"/>
      <c r="B38" s="91" t="s">
        <v>147</v>
      </c>
      <c r="C38" s="91" t="s">
        <v>7</v>
      </c>
      <c r="D38" s="53" t="s">
        <v>148</v>
      </c>
      <c r="E38" s="16">
        <f>SUM(E37)</f>
        <v>23005</v>
      </c>
      <c r="F38" s="16">
        <f>SUM(F37)</f>
        <v>20360.13</v>
      </c>
      <c r="G38" s="20">
        <f t="shared" si="2"/>
        <v>88.503064551184536</v>
      </c>
    </row>
    <row r="39" spans="1:7" s="2" customFormat="1" ht="26.25" customHeight="1" x14ac:dyDescent="0.2">
      <c r="A39" s="25">
        <v>750</v>
      </c>
      <c r="B39" s="98" t="s">
        <v>8</v>
      </c>
      <c r="C39" s="98"/>
      <c r="D39" s="42" t="s">
        <v>52</v>
      </c>
      <c r="E39" s="19">
        <f>SUM(E33,E36, E38)</f>
        <v>62619</v>
      </c>
      <c r="F39" s="19">
        <f>SUM(F33,F36, F38)</f>
        <v>64651.39</v>
      </c>
      <c r="G39" s="19">
        <f t="shared" si="2"/>
        <v>103.24564429326561</v>
      </c>
    </row>
    <row r="40" spans="1:7" ht="63.75" x14ac:dyDescent="0.2">
      <c r="A40" s="21">
        <v>751</v>
      </c>
      <c r="B40" s="22">
        <v>75101</v>
      </c>
      <c r="C40" s="23" t="s">
        <v>11</v>
      </c>
      <c r="D40" s="57" t="s">
        <v>138</v>
      </c>
      <c r="E40" s="20">
        <v>624</v>
      </c>
      <c r="F40" s="20">
        <v>624</v>
      </c>
      <c r="G40" s="20">
        <f t="shared" si="2"/>
        <v>100</v>
      </c>
    </row>
    <row r="41" spans="1:7" s="1" customFormat="1" ht="25.5" x14ac:dyDescent="0.2">
      <c r="A41" s="24"/>
      <c r="B41" s="15" t="s">
        <v>114</v>
      </c>
      <c r="C41" s="15" t="s">
        <v>7</v>
      </c>
      <c r="D41" s="41" t="s">
        <v>115</v>
      </c>
      <c r="E41" s="16">
        <f>SUM(E40)</f>
        <v>624</v>
      </c>
      <c r="F41" s="16">
        <f>SUM(F40)</f>
        <v>624</v>
      </c>
      <c r="G41" s="17">
        <f t="shared" si="2"/>
        <v>100</v>
      </c>
    </row>
    <row r="42" spans="1:7" s="60" customFormat="1" ht="67.5" customHeight="1" x14ac:dyDescent="0.2">
      <c r="A42" s="59">
        <v>751</v>
      </c>
      <c r="B42" s="56" t="s">
        <v>168</v>
      </c>
      <c r="C42" s="56" t="s">
        <v>11</v>
      </c>
      <c r="D42" s="57" t="s">
        <v>138</v>
      </c>
      <c r="E42" s="58">
        <v>5288</v>
      </c>
      <c r="F42" s="58">
        <v>5285.8</v>
      </c>
      <c r="G42" s="20">
        <f t="shared" si="2"/>
        <v>99.958396369137674</v>
      </c>
    </row>
    <row r="43" spans="1:7" s="1" customFormat="1" ht="24" customHeight="1" x14ac:dyDescent="0.2">
      <c r="A43" s="24"/>
      <c r="B43" s="91" t="s">
        <v>168</v>
      </c>
      <c r="C43" s="91" t="s">
        <v>7</v>
      </c>
      <c r="D43" s="53" t="s">
        <v>169</v>
      </c>
      <c r="E43" s="16">
        <f>SUM(E42)</f>
        <v>5288</v>
      </c>
      <c r="F43" s="16">
        <f>SUM(F42)</f>
        <v>5285.8</v>
      </c>
      <c r="G43" s="20">
        <f t="shared" si="2"/>
        <v>99.958396369137674</v>
      </c>
    </row>
    <row r="44" spans="1:7" ht="63.75" x14ac:dyDescent="0.2">
      <c r="A44" s="26">
        <v>751</v>
      </c>
      <c r="B44" s="27">
        <v>75109</v>
      </c>
      <c r="C44" s="28" t="s">
        <v>11</v>
      </c>
      <c r="D44" s="57" t="s">
        <v>138</v>
      </c>
      <c r="E44" s="17">
        <v>10839</v>
      </c>
      <c r="F44" s="17">
        <v>10836.66</v>
      </c>
      <c r="G44" s="17">
        <f t="shared" si="2"/>
        <v>99.978411292554654</v>
      </c>
    </row>
    <row r="45" spans="1:7" s="1" customFormat="1" ht="63.75" x14ac:dyDescent="0.2">
      <c r="A45" s="24"/>
      <c r="B45" s="91" t="s">
        <v>150</v>
      </c>
      <c r="C45" s="15" t="s">
        <v>7</v>
      </c>
      <c r="D45" s="53" t="s">
        <v>149</v>
      </c>
      <c r="E45" s="16">
        <f>SUM(E44)</f>
        <v>10839</v>
      </c>
      <c r="F45" s="16">
        <f>SUM(F44)</f>
        <v>10836.66</v>
      </c>
      <c r="G45" s="17">
        <f>(F45/E45)*100</f>
        <v>99.978411292554654</v>
      </c>
    </row>
    <row r="46" spans="1:7" s="2" customFormat="1" ht="51" x14ac:dyDescent="0.2">
      <c r="A46" s="25">
        <v>751</v>
      </c>
      <c r="B46" s="98" t="s">
        <v>8</v>
      </c>
      <c r="C46" s="98"/>
      <c r="D46" s="42" t="s">
        <v>53</v>
      </c>
      <c r="E46" s="19">
        <f>SUM(E41,E43,E45)</f>
        <v>16751</v>
      </c>
      <c r="F46" s="19">
        <f>SUM(F41,F43,F45)</f>
        <v>16746.46</v>
      </c>
      <c r="G46" s="20">
        <f t="shared" si="2"/>
        <v>99.972897140469215</v>
      </c>
    </row>
    <row r="47" spans="1:7" s="60" customFormat="1" ht="18" customHeight="1" x14ac:dyDescent="0.2">
      <c r="A47" s="59">
        <v>754</v>
      </c>
      <c r="B47" s="56" t="s">
        <v>170</v>
      </c>
      <c r="C47" s="56" t="s">
        <v>16</v>
      </c>
      <c r="D47" s="43" t="s">
        <v>42</v>
      </c>
      <c r="E47" s="58">
        <v>0</v>
      </c>
      <c r="F47" s="58">
        <v>505.55</v>
      </c>
      <c r="G47" s="17"/>
    </row>
    <row r="48" spans="1:7" s="60" customFormat="1" ht="76.5" x14ac:dyDescent="0.2">
      <c r="A48" s="59"/>
      <c r="B48" s="56"/>
      <c r="C48" s="56" t="s">
        <v>171</v>
      </c>
      <c r="D48" s="57" t="s">
        <v>172</v>
      </c>
      <c r="E48" s="58">
        <v>19500</v>
      </c>
      <c r="F48" s="58">
        <v>19500</v>
      </c>
      <c r="G48" s="58">
        <f t="shared" si="2"/>
        <v>100</v>
      </c>
    </row>
    <row r="49" spans="1:7" s="1" customFormat="1" ht="17.25" customHeight="1" x14ac:dyDescent="0.2">
      <c r="A49" s="97"/>
      <c r="B49" s="91" t="s">
        <v>170</v>
      </c>
      <c r="C49" s="91" t="s">
        <v>7</v>
      </c>
      <c r="D49" s="53" t="s">
        <v>173</v>
      </c>
      <c r="E49" s="54">
        <f>SUM(E47:E48)</f>
        <v>19500</v>
      </c>
      <c r="F49" s="54">
        <f>SUM(F47:F48)</f>
        <v>20005.55</v>
      </c>
      <c r="G49" s="54">
        <f t="shared" si="2"/>
        <v>102.5925641025641</v>
      </c>
    </row>
    <row r="50" spans="1:7" ht="63.75" x14ac:dyDescent="0.2">
      <c r="A50" s="21">
        <v>754</v>
      </c>
      <c r="B50" s="22">
        <v>75414</v>
      </c>
      <c r="C50" s="56" t="s">
        <v>11</v>
      </c>
      <c r="D50" s="57" t="s">
        <v>138</v>
      </c>
      <c r="E50" s="20">
        <v>200</v>
      </c>
      <c r="F50" s="20">
        <v>200</v>
      </c>
      <c r="G50" s="20">
        <f t="shared" si="2"/>
        <v>100</v>
      </c>
    </row>
    <row r="51" spans="1:7" s="1" customFormat="1" ht="17.25" customHeight="1" x14ac:dyDescent="0.2">
      <c r="A51" s="24"/>
      <c r="B51" s="91" t="s">
        <v>151</v>
      </c>
      <c r="C51" s="15" t="s">
        <v>7</v>
      </c>
      <c r="D51" s="53" t="s">
        <v>152</v>
      </c>
      <c r="E51" s="16">
        <f>SUM(E50)</f>
        <v>200</v>
      </c>
      <c r="F51" s="16">
        <f>SUM(F50)</f>
        <v>200</v>
      </c>
      <c r="G51" s="17">
        <f t="shared" si="2"/>
        <v>100</v>
      </c>
    </row>
    <row r="52" spans="1:7" s="2" customFormat="1" ht="25.5" x14ac:dyDescent="0.2">
      <c r="A52" s="25">
        <v>754</v>
      </c>
      <c r="B52" s="98" t="s">
        <v>8</v>
      </c>
      <c r="C52" s="98"/>
      <c r="D52" s="42" t="s">
        <v>54</v>
      </c>
      <c r="E52" s="19">
        <f>SUM(E49,E51,)</f>
        <v>19700</v>
      </c>
      <c r="F52" s="19">
        <f>SUM(F49,F51,)</f>
        <v>20205.55</v>
      </c>
      <c r="G52" s="20">
        <f t="shared" si="2"/>
        <v>102.56624365482234</v>
      </c>
    </row>
    <row r="53" spans="1:7" ht="38.25" x14ac:dyDescent="0.2">
      <c r="A53" s="21">
        <v>756</v>
      </c>
      <c r="B53" s="22">
        <v>75601</v>
      </c>
      <c r="C53" s="23" t="s">
        <v>20</v>
      </c>
      <c r="D53" s="43" t="s">
        <v>56</v>
      </c>
      <c r="E53" s="20">
        <v>1000</v>
      </c>
      <c r="F53" s="20">
        <v>606</v>
      </c>
      <c r="G53" s="20">
        <f t="shared" ref="G53:G61" si="3">(F53/E53)*100</f>
        <v>60.6</v>
      </c>
    </row>
    <row r="54" spans="1:7" ht="25.5" x14ac:dyDescent="0.2">
      <c r="A54" s="21"/>
      <c r="B54" s="22"/>
      <c r="C54" s="23" t="s">
        <v>15</v>
      </c>
      <c r="D54" s="43" t="s">
        <v>41</v>
      </c>
      <c r="E54" s="20">
        <v>10</v>
      </c>
      <c r="F54" s="20">
        <v>0</v>
      </c>
      <c r="G54" s="20">
        <f t="shared" si="2"/>
        <v>0</v>
      </c>
    </row>
    <row r="55" spans="1:7" s="1" customFormat="1" ht="25.5" x14ac:dyDescent="0.2">
      <c r="A55" s="24"/>
      <c r="B55" s="15" t="s">
        <v>55</v>
      </c>
      <c r="C55" s="15" t="s">
        <v>7</v>
      </c>
      <c r="D55" s="41" t="s">
        <v>57</v>
      </c>
      <c r="E55" s="16">
        <f>SUM(E53:E54)</f>
        <v>1010</v>
      </c>
      <c r="F55" s="16">
        <f>SUM(F53:F54)</f>
        <v>606</v>
      </c>
      <c r="G55" s="17">
        <f t="shared" si="3"/>
        <v>60</v>
      </c>
    </row>
    <row r="56" spans="1:7" x14ac:dyDescent="0.2">
      <c r="A56" s="26">
        <v>756</v>
      </c>
      <c r="B56" s="27">
        <v>75615</v>
      </c>
      <c r="C56" s="28" t="s">
        <v>21</v>
      </c>
      <c r="D56" s="44" t="s">
        <v>59</v>
      </c>
      <c r="E56" s="17">
        <v>92000</v>
      </c>
      <c r="F56" s="17">
        <v>113270.2</v>
      </c>
      <c r="G56" s="17">
        <f t="shared" si="3"/>
        <v>123.11978260869564</v>
      </c>
    </row>
    <row r="57" spans="1:7" x14ac:dyDescent="0.2">
      <c r="A57" s="26"/>
      <c r="B57" s="27"/>
      <c r="C57" s="28" t="s">
        <v>22</v>
      </c>
      <c r="D57" s="44" t="s">
        <v>60</v>
      </c>
      <c r="E57" s="17">
        <v>1500</v>
      </c>
      <c r="F57" s="17">
        <v>2234</v>
      </c>
      <c r="G57" s="17">
        <f t="shared" si="3"/>
        <v>148.93333333333334</v>
      </c>
    </row>
    <row r="58" spans="1:7" x14ac:dyDescent="0.2">
      <c r="A58" s="26"/>
      <c r="B58" s="27"/>
      <c r="C58" s="28" t="s">
        <v>23</v>
      </c>
      <c r="D58" s="44" t="s">
        <v>61</v>
      </c>
      <c r="E58" s="17">
        <v>5600</v>
      </c>
      <c r="F58" s="17">
        <v>7080</v>
      </c>
      <c r="G58" s="17">
        <f t="shared" si="3"/>
        <v>126.42857142857142</v>
      </c>
    </row>
    <row r="59" spans="1:7" x14ac:dyDescent="0.2">
      <c r="A59" s="26"/>
      <c r="B59" s="27"/>
      <c r="C59" s="28" t="s">
        <v>24</v>
      </c>
      <c r="D59" s="44" t="s">
        <v>62</v>
      </c>
      <c r="E59" s="17">
        <v>20000</v>
      </c>
      <c r="F59" s="17">
        <v>34856</v>
      </c>
      <c r="G59" s="17">
        <f t="shared" si="3"/>
        <v>174.28</v>
      </c>
    </row>
    <row r="60" spans="1:7" x14ac:dyDescent="0.2">
      <c r="A60" s="26"/>
      <c r="B60" s="27"/>
      <c r="C60" s="28" t="s">
        <v>18</v>
      </c>
      <c r="D60" s="44" t="s">
        <v>49</v>
      </c>
      <c r="E60" s="17">
        <v>100</v>
      </c>
      <c r="F60" s="17">
        <v>96.8</v>
      </c>
      <c r="G60" s="17">
        <f t="shared" si="3"/>
        <v>96.8</v>
      </c>
    </row>
    <row r="61" spans="1:7" ht="25.5" x14ac:dyDescent="0.2">
      <c r="A61" s="26"/>
      <c r="B61" s="27"/>
      <c r="C61" s="28" t="s">
        <v>15</v>
      </c>
      <c r="D61" s="43" t="s">
        <v>41</v>
      </c>
      <c r="E61" s="17">
        <v>1000</v>
      </c>
      <c r="F61" s="17">
        <v>1735</v>
      </c>
      <c r="G61" s="17">
        <f t="shared" si="3"/>
        <v>173.5</v>
      </c>
    </row>
    <row r="62" spans="1:7" s="1" customFormat="1" ht="63.75" x14ac:dyDescent="0.2">
      <c r="A62" s="24"/>
      <c r="B62" s="15" t="s">
        <v>58</v>
      </c>
      <c r="C62" s="15" t="s">
        <v>7</v>
      </c>
      <c r="D62" s="41" t="s">
        <v>131</v>
      </c>
      <c r="E62" s="16">
        <f>SUM(E56:E61)</f>
        <v>120200</v>
      </c>
      <c r="F62" s="16">
        <f>SUM(F56:F61)</f>
        <v>159272</v>
      </c>
      <c r="G62" s="16">
        <f t="shared" ref="G62:G68" si="4">(F62/E62)*100</f>
        <v>132.50582362728784</v>
      </c>
    </row>
    <row r="63" spans="1:7" x14ac:dyDescent="0.2">
      <c r="A63" s="26">
        <v>756</v>
      </c>
      <c r="B63" s="27">
        <v>75616</v>
      </c>
      <c r="C63" s="28" t="s">
        <v>21</v>
      </c>
      <c r="D63" s="44" t="s">
        <v>59</v>
      </c>
      <c r="E63" s="17">
        <v>169450</v>
      </c>
      <c r="F63" s="17">
        <v>143822.28</v>
      </c>
      <c r="G63" s="17">
        <f t="shared" si="4"/>
        <v>84.875939805252287</v>
      </c>
    </row>
    <row r="64" spans="1:7" x14ac:dyDescent="0.2">
      <c r="A64" s="26"/>
      <c r="B64" s="27"/>
      <c r="C64" s="28" t="s">
        <v>22</v>
      </c>
      <c r="D64" s="44" t="s">
        <v>60</v>
      </c>
      <c r="E64" s="17">
        <v>490000</v>
      </c>
      <c r="F64" s="17">
        <v>465104.16</v>
      </c>
      <c r="G64" s="17">
        <f t="shared" si="4"/>
        <v>94.919216326530602</v>
      </c>
    </row>
    <row r="65" spans="1:7" x14ac:dyDescent="0.2">
      <c r="A65" s="26"/>
      <c r="B65" s="27"/>
      <c r="C65" s="28" t="s">
        <v>23</v>
      </c>
      <c r="D65" s="44" t="s">
        <v>61</v>
      </c>
      <c r="E65" s="17">
        <v>28000</v>
      </c>
      <c r="F65" s="17">
        <v>33698.300000000003</v>
      </c>
      <c r="G65" s="17">
        <f t="shared" si="4"/>
        <v>120.35107142857144</v>
      </c>
    </row>
    <row r="66" spans="1:7" x14ac:dyDescent="0.2">
      <c r="A66" s="26"/>
      <c r="B66" s="27"/>
      <c r="C66" s="28" t="s">
        <v>24</v>
      </c>
      <c r="D66" s="44" t="s">
        <v>62</v>
      </c>
      <c r="E66" s="17">
        <v>26000</v>
      </c>
      <c r="F66" s="17">
        <v>28562</v>
      </c>
      <c r="G66" s="17">
        <f t="shared" si="4"/>
        <v>109.85384615384615</v>
      </c>
    </row>
    <row r="67" spans="1:7" x14ac:dyDescent="0.2">
      <c r="A67" s="26"/>
      <c r="B67" s="27"/>
      <c r="C67" s="28" t="s">
        <v>25</v>
      </c>
      <c r="D67" s="44" t="s">
        <v>65</v>
      </c>
      <c r="E67" s="17">
        <v>1000</v>
      </c>
      <c r="F67" s="17">
        <v>4537</v>
      </c>
      <c r="G67" s="17">
        <f t="shared" si="4"/>
        <v>453.7</v>
      </c>
    </row>
    <row r="68" spans="1:7" x14ac:dyDescent="0.2">
      <c r="A68" s="26"/>
      <c r="B68" s="27"/>
      <c r="C68" s="28" t="s">
        <v>26</v>
      </c>
      <c r="D68" s="44" t="s">
        <v>66</v>
      </c>
      <c r="E68" s="17">
        <v>5000</v>
      </c>
      <c r="F68" s="17">
        <v>4320</v>
      </c>
      <c r="G68" s="17">
        <f t="shared" si="4"/>
        <v>86.4</v>
      </c>
    </row>
    <row r="69" spans="1:7" ht="25.5" x14ac:dyDescent="0.2">
      <c r="A69" s="26"/>
      <c r="B69" s="27"/>
      <c r="C69" s="28" t="s">
        <v>27</v>
      </c>
      <c r="D69" s="44" t="s">
        <v>67</v>
      </c>
      <c r="E69" s="17">
        <v>25000</v>
      </c>
      <c r="F69" s="17">
        <v>29463</v>
      </c>
      <c r="G69" s="17">
        <f t="shared" si="2"/>
        <v>117.852</v>
      </c>
    </row>
    <row r="70" spans="1:7" x14ac:dyDescent="0.2">
      <c r="A70" s="26"/>
      <c r="B70" s="27"/>
      <c r="C70" s="28" t="s">
        <v>18</v>
      </c>
      <c r="D70" s="44" t="s">
        <v>49</v>
      </c>
      <c r="E70" s="17">
        <v>1500</v>
      </c>
      <c r="F70" s="17">
        <v>1680.8</v>
      </c>
      <c r="G70" s="17">
        <f>(F70/E70)*100</f>
        <v>112.05333333333334</v>
      </c>
    </row>
    <row r="71" spans="1:7" ht="25.5" x14ac:dyDescent="0.2">
      <c r="A71" s="26"/>
      <c r="B71" s="27"/>
      <c r="C71" s="28" t="s">
        <v>15</v>
      </c>
      <c r="D71" s="43" t="s">
        <v>41</v>
      </c>
      <c r="E71" s="17">
        <v>5000.82</v>
      </c>
      <c r="F71" s="17">
        <v>5452.92</v>
      </c>
      <c r="G71" s="17">
        <f t="shared" si="2"/>
        <v>109.04051735515377</v>
      </c>
    </row>
    <row r="72" spans="1:7" s="1" customFormat="1" ht="63.75" x14ac:dyDescent="0.2">
      <c r="A72" s="24"/>
      <c r="B72" s="15" t="s">
        <v>63</v>
      </c>
      <c r="C72" s="15" t="s">
        <v>7</v>
      </c>
      <c r="D72" s="41" t="s">
        <v>64</v>
      </c>
      <c r="E72" s="16">
        <f>SUM(E63:E71)</f>
        <v>750950.82</v>
      </c>
      <c r="F72" s="16">
        <f>SUM(F63:F71)</f>
        <v>716640.46000000008</v>
      </c>
      <c r="G72" s="16">
        <f t="shared" si="2"/>
        <v>95.431077630356683</v>
      </c>
    </row>
    <row r="73" spans="1:7" x14ac:dyDescent="0.2">
      <c r="A73" s="26">
        <v>756</v>
      </c>
      <c r="B73" s="27">
        <v>75618</v>
      </c>
      <c r="C73" s="28" t="s">
        <v>28</v>
      </c>
      <c r="D73" s="44" t="s">
        <v>69</v>
      </c>
      <c r="E73" s="17">
        <v>10000</v>
      </c>
      <c r="F73" s="17">
        <v>11783</v>
      </c>
      <c r="G73" s="17">
        <f>(F73/E73)*100</f>
        <v>117.82999999999998</v>
      </c>
    </row>
    <row r="74" spans="1:7" x14ac:dyDescent="0.2">
      <c r="A74" s="26"/>
      <c r="B74" s="27"/>
      <c r="C74" s="28" t="s">
        <v>29</v>
      </c>
      <c r="D74" s="44" t="s">
        <v>70</v>
      </c>
      <c r="E74" s="17">
        <v>612</v>
      </c>
      <c r="F74" s="17">
        <v>3028.14</v>
      </c>
      <c r="G74" s="17">
        <v>0</v>
      </c>
    </row>
    <row r="75" spans="1:7" ht="25.5" x14ac:dyDescent="0.2">
      <c r="A75" s="26"/>
      <c r="B75" s="27"/>
      <c r="C75" s="28" t="s">
        <v>30</v>
      </c>
      <c r="D75" s="44" t="s">
        <v>71</v>
      </c>
      <c r="E75" s="17">
        <v>41500</v>
      </c>
      <c r="F75" s="17">
        <v>43764.92</v>
      </c>
      <c r="G75" s="17">
        <f>(F75/E75)*100</f>
        <v>105.45763855421686</v>
      </c>
    </row>
    <row r="76" spans="1:7" ht="25.5" x14ac:dyDescent="0.2">
      <c r="A76" s="26"/>
      <c r="B76" s="27"/>
      <c r="C76" s="28" t="s">
        <v>15</v>
      </c>
      <c r="D76" s="43" t="s">
        <v>41</v>
      </c>
      <c r="E76" s="17">
        <v>50</v>
      </c>
      <c r="F76" s="17">
        <v>0</v>
      </c>
      <c r="G76" s="17">
        <f t="shared" si="2"/>
        <v>0</v>
      </c>
    </row>
    <row r="77" spans="1:7" s="1" customFormat="1" ht="38.25" x14ac:dyDescent="0.2">
      <c r="A77" s="24"/>
      <c r="B77" s="15" t="s">
        <v>68</v>
      </c>
      <c r="C77" s="15" t="s">
        <v>7</v>
      </c>
      <c r="D77" s="41" t="s">
        <v>72</v>
      </c>
      <c r="E77" s="16">
        <f>SUM(E73:E76)</f>
        <v>52162</v>
      </c>
      <c r="F77" s="16">
        <f>SUM(F73:F76)</f>
        <v>58576.06</v>
      </c>
      <c r="G77" s="16">
        <f t="shared" si="2"/>
        <v>112.29642268317932</v>
      </c>
    </row>
    <row r="78" spans="1:7" ht="25.5" x14ac:dyDescent="0.2">
      <c r="A78" s="26">
        <v>756</v>
      </c>
      <c r="B78" s="27">
        <v>75621</v>
      </c>
      <c r="C78" s="28" t="s">
        <v>31</v>
      </c>
      <c r="D78" s="44" t="s">
        <v>74</v>
      </c>
      <c r="E78" s="17">
        <v>520520</v>
      </c>
      <c r="F78" s="17">
        <v>529397</v>
      </c>
      <c r="G78" s="17">
        <f>(F78/E78)*100</f>
        <v>101.70540997464074</v>
      </c>
    </row>
    <row r="79" spans="1:7" ht="25.5" x14ac:dyDescent="0.2">
      <c r="A79" s="26"/>
      <c r="B79" s="27"/>
      <c r="C79" s="28" t="s">
        <v>32</v>
      </c>
      <c r="D79" s="44" t="s">
        <v>75</v>
      </c>
      <c r="E79" s="17">
        <v>2000</v>
      </c>
      <c r="F79" s="17">
        <v>1380.54</v>
      </c>
      <c r="G79" s="17">
        <f t="shared" si="2"/>
        <v>69.026999999999987</v>
      </c>
    </row>
    <row r="80" spans="1:7" s="1" customFormat="1" ht="38.25" x14ac:dyDescent="0.2">
      <c r="A80" s="24"/>
      <c r="B80" s="15" t="s">
        <v>73</v>
      </c>
      <c r="C80" s="15" t="s">
        <v>7</v>
      </c>
      <c r="D80" s="41" t="s">
        <v>76</v>
      </c>
      <c r="E80" s="16">
        <f>SUM(E78:E79)</f>
        <v>522520</v>
      </c>
      <c r="F80" s="16">
        <f>SUM(F78:F79)</f>
        <v>530777.54</v>
      </c>
      <c r="G80" s="16">
        <f t="shared" si="2"/>
        <v>101.58032993952386</v>
      </c>
    </row>
    <row r="81" spans="1:7" s="2" customFormat="1" ht="63.75" x14ac:dyDescent="0.2">
      <c r="A81" s="25">
        <v>756</v>
      </c>
      <c r="B81" s="98" t="s">
        <v>8</v>
      </c>
      <c r="C81" s="98"/>
      <c r="D81" s="42" t="s">
        <v>77</v>
      </c>
      <c r="E81" s="19">
        <f>SUM(E55,E62,E72,E77,E80)</f>
        <v>1446842.8199999998</v>
      </c>
      <c r="F81" s="19">
        <f>SUM(F55,F62,F72,F77,F80)</f>
        <v>1465872.06</v>
      </c>
      <c r="G81" s="19">
        <f t="shared" si="2"/>
        <v>101.31522510510163</v>
      </c>
    </row>
    <row r="82" spans="1:7" ht="25.5" x14ac:dyDescent="0.2">
      <c r="A82" s="21">
        <v>758</v>
      </c>
      <c r="B82" s="22">
        <v>75801</v>
      </c>
      <c r="C82" s="23" t="s">
        <v>33</v>
      </c>
      <c r="D82" s="43" t="s">
        <v>78</v>
      </c>
      <c r="E82" s="20">
        <v>3705340</v>
      </c>
      <c r="F82" s="20">
        <v>3705340</v>
      </c>
      <c r="G82" s="20">
        <f t="shared" si="2"/>
        <v>100</v>
      </c>
    </row>
    <row r="83" spans="1:7" s="1" customFormat="1" ht="38.25" x14ac:dyDescent="0.2">
      <c r="A83" s="24"/>
      <c r="B83" s="15" t="s">
        <v>79</v>
      </c>
      <c r="C83" s="15" t="s">
        <v>7</v>
      </c>
      <c r="D83" s="41" t="s">
        <v>80</v>
      </c>
      <c r="E83" s="16">
        <f>SUM(E82)</f>
        <v>3705340</v>
      </c>
      <c r="F83" s="16">
        <f>SUM(F82)</f>
        <v>3705340</v>
      </c>
      <c r="G83" s="16">
        <f t="shared" si="2"/>
        <v>100</v>
      </c>
    </row>
    <row r="84" spans="1:7" ht="25.5" x14ac:dyDescent="0.2">
      <c r="A84" s="26">
        <v>758</v>
      </c>
      <c r="B84" s="27">
        <v>75807</v>
      </c>
      <c r="C84" s="28" t="s">
        <v>33</v>
      </c>
      <c r="D84" s="43" t="s">
        <v>78</v>
      </c>
      <c r="E84" s="17">
        <v>2444756</v>
      </c>
      <c r="F84" s="17">
        <v>2444756</v>
      </c>
      <c r="G84" s="17">
        <f t="shared" si="2"/>
        <v>100</v>
      </c>
    </row>
    <row r="85" spans="1:7" s="1" customFormat="1" ht="25.5" x14ac:dyDescent="0.2">
      <c r="A85" s="24"/>
      <c r="B85" s="15" t="s">
        <v>81</v>
      </c>
      <c r="C85" s="15" t="s">
        <v>7</v>
      </c>
      <c r="D85" s="41" t="s">
        <v>82</v>
      </c>
      <c r="E85" s="16">
        <f>SUM(E84)</f>
        <v>2444756</v>
      </c>
      <c r="F85" s="16">
        <f>SUM(F84)</f>
        <v>2444756</v>
      </c>
      <c r="G85" s="16">
        <f t="shared" si="2"/>
        <v>100</v>
      </c>
    </row>
    <row r="86" spans="1:7" ht="25.5" x14ac:dyDescent="0.2">
      <c r="A86" s="26">
        <v>758</v>
      </c>
      <c r="B86" s="27">
        <v>75831</v>
      </c>
      <c r="C86" s="28" t="s">
        <v>33</v>
      </c>
      <c r="D86" s="43" t="s">
        <v>78</v>
      </c>
      <c r="E86" s="17">
        <v>66675</v>
      </c>
      <c r="F86" s="17">
        <v>66675</v>
      </c>
      <c r="G86" s="17">
        <f t="shared" si="2"/>
        <v>100</v>
      </c>
    </row>
    <row r="87" spans="1:7" s="1" customFormat="1" ht="25.5" x14ac:dyDescent="0.2">
      <c r="A87" s="24"/>
      <c r="B87" s="15" t="s">
        <v>83</v>
      </c>
      <c r="C87" s="15" t="s">
        <v>7</v>
      </c>
      <c r="D87" s="41" t="s">
        <v>84</v>
      </c>
      <c r="E87" s="16">
        <f>SUM(E86)</f>
        <v>66675</v>
      </c>
      <c r="F87" s="16">
        <f>SUM(F86)</f>
        <v>66675</v>
      </c>
      <c r="G87" s="16">
        <f t="shared" si="2"/>
        <v>100</v>
      </c>
    </row>
    <row r="88" spans="1:7" s="3" customFormat="1" ht="21" customHeight="1" x14ac:dyDescent="0.2">
      <c r="A88" s="29">
        <v>758</v>
      </c>
      <c r="B88" s="98" t="s">
        <v>8</v>
      </c>
      <c r="C88" s="98"/>
      <c r="D88" s="45" t="s">
        <v>85</v>
      </c>
      <c r="E88" s="30">
        <f>SUM(E83,E85,E87)</f>
        <v>6216771</v>
      </c>
      <c r="F88" s="30">
        <f>SUM(F83,F85,F87)</f>
        <v>6216771</v>
      </c>
      <c r="G88" s="31">
        <f t="shared" si="2"/>
        <v>100</v>
      </c>
    </row>
    <row r="89" spans="1:7" s="60" customFormat="1" ht="21" customHeight="1" x14ac:dyDescent="0.2">
      <c r="A89" s="59">
        <v>801</v>
      </c>
      <c r="B89" s="56" t="s">
        <v>86</v>
      </c>
      <c r="C89" s="56" t="s">
        <v>18</v>
      </c>
      <c r="D89" s="44" t="s">
        <v>49</v>
      </c>
      <c r="E89" s="58">
        <v>0</v>
      </c>
      <c r="F89" s="58">
        <v>9</v>
      </c>
      <c r="G89" s="58"/>
    </row>
    <row r="90" spans="1:7" s="60" customFormat="1" ht="93.75" customHeight="1" x14ac:dyDescent="0.2">
      <c r="A90" s="59"/>
      <c r="B90" s="56"/>
      <c r="C90" s="56" t="s">
        <v>10</v>
      </c>
      <c r="D90" s="40" t="s">
        <v>37</v>
      </c>
      <c r="E90" s="58">
        <v>0</v>
      </c>
      <c r="F90" s="58">
        <v>2000</v>
      </c>
      <c r="G90" s="58"/>
    </row>
    <row r="91" spans="1:7" s="60" customFormat="1" ht="24.75" customHeight="1" x14ac:dyDescent="0.2">
      <c r="A91" s="59"/>
      <c r="B91" s="56"/>
      <c r="C91" s="56" t="s">
        <v>19</v>
      </c>
      <c r="D91" s="44" t="s">
        <v>50</v>
      </c>
      <c r="E91" s="58">
        <v>0</v>
      </c>
      <c r="F91" s="58">
        <v>498.9</v>
      </c>
      <c r="G91" s="58"/>
    </row>
    <row r="92" spans="1:7" ht="17.25" customHeight="1" x14ac:dyDescent="0.2">
      <c r="A92" s="32"/>
      <c r="B92" s="33"/>
      <c r="C92" s="34" t="s">
        <v>16</v>
      </c>
      <c r="D92" s="43" t="s">
        <v>42</v>
      </c>
      <c r="E92" s="31">
        <v>4000</v>
      </c>
      <c r="F92" s="31">
        <v>625.5</v>
      </c>
      <c r="G92" s="31">
        <f>(F92/E92)*100</f>
        <v>15.637499999999999</v>
      </c>
    </row>
    <row r="93" spans="1:7" s="1" customFormat="1" ht="24" customHeight="1" x14ac:dyDescent="0.2">
      <c r="A93" s="24"/>
      <c r="B93" s="15" t="s">
        <v>86</v>
      </c>
      <c r="C93" s="15" t="s">
        <v>7</v>
      </c>
      <c r="D93" s="41" t="s">
        <v>88</v>
      </c>
      <c r="E93" s="16">
        <f>SUM(E89:E92)</f>
        <v>4000</v>
      </c>
      <c r="F93" s="16">
        <f>SUM(F89:F92)</f>
        <v>3133.4</v>
      </c>
      <c r="G93" s="16">
        <f t="shared" si="2"/>
        <v>78.334999999999994</v>
      </c>
    </row>
    <row r="94" spans="1:7" s="1" customFormat="1" ht="24" customHeight="1" x14ac:dyDescent="0.2">
      <c r="A94" s="24">
        <v>801</v>
      </c>
      <c r="B94" s="91" t="s">
        <v>123</v>
      </c>
      <c r="C94" s="91" t="s">
        <v>18</v>
      </c>
      <c r="D94" s="44" t="s">
        <v>49</v>
      </c>
      <c r="E94" s="16">
        <v>50</v>
      </c>
      <c r="F94" s="16">
        <v>66.3</v>
      </c>
      <c r="G94" s="16">
        <f t="shared" si="2"/>
        <v>132.6</v>
      </c>
    </row>
    <row r="95" spans="1:7" s="1" customFormat="1" ht="91.5" customHeight="1" x14ac:dyDescent="0.2">
      <c r="A95" s="24"/>
      <c r="B95" s="15"/>
      <c r="C95" s="91" t="s">
        <v>10</v>
      </c>
      <c r="D95" s="40" t="s">
        <v>37</v>
      </c>
      <c r="E95" s="16">
        <v>4200</v>
      </c>
      <c r="F95" s="16">
        <v>4490</v>
      </c>
      <c r="G95" s="16">
        <f t="shared" si="2"/>
        <v>106.9047619047619</v>
      </c>
    </row>
    <row r="96" spans="1:7" s="1" customFormat="1" ht="20.25" customHeight="1" x14ac:dyDescent="0.2">
      <c r="A96" s="24"/>
      <c r="B96" s="15"/>
      <c r="C96" s="91" t="s">
        <v>19</v>
      </c>
      <c r="D96" s="44" t="s">
        <v>50</v>
      </c>
      <c r="E96" s="16">
        <v>0</v>
      </c>
      <c r="F96" s="16">
        <v>194.35</v>
      </c>
      <c r="G96" s="16"/>
    </row>
    <row r="97" spans="1:7" s="1" customFormat="1" ht="18" customHeight="1" x14ac:dyDescent="0.2">
      <c r="A97" s="59"/>
      <c r="B97" s="56"/>
      <c r="C97" s="56" t="s">
        <v>16</v>
      </c>
      <c r="D97" s="57" t="s">
        <v>42</v>
      </c>
      <c r="E97" s="58">
        <v>300</v>
      </c>
      <c r="F97" s="58">
        <v>200</v>
      </c>
      <c r="G97" s="16">
        <f t="shared" si="2"/>
        <v>66.666666666666657</v>
      </c>
    </row>
    <row r="98" spans="1:7" s="1" customFormat="1" ht="24" customHeight="1" x14ac:dyDescent="0.2">
      <c r="A98" s="24"/>
      <c r="B98" s="15" t="s">
        <v>123</v>
      </c>
      <c r="C98" s="15" t="s">
        <v>7</v>
      </c>
      <c r="D98" s="41" t="s">
        <v>124</v>
      </c>
      <c r="E98" s="16">
        <f>SUM(E94:E97)</f>
        <v>4550</v>
      </c>
      <c r="F98" s="16">
        <f>SUM(F94:F97)</f>
        <v>4950.6500000000005</v>
      </c>
      <c r="G98" s="16">
        <f t="shared" si="2"/>
        <v>108.80549450549452</v>
      </c>
    </row>
    <row r="99" spans="1:7" s="60" customFormat="1" ht="18.75" customHeight="1" x14ac:dyDescent="0.2">
      <c r="A99" s="59">
        <v>801</v>
      </c>
      <c r="B99" s="56" t="s">
        <v>125</v>
      </c>
      <c r="C99" s="56" t="s">
        <v>18</v>
      </c>
      <c r="D99" s="57" t="s">
        <v>49</v>
      </c>
      <c r="E99" s="58">
        <v>24000</v>
      </c>
      <c r="F99" s="58">
        <v>12547</v>
      </c>
      <c r="G99" s="16">
        <f t="shared" si="2"/>
        <v>52.279166666666669</v>
      </c>
    </row>
    <row r="100" spans="1:7" s="1" customFormat="1" ht="24" customHeight="1" x14ac:dyDescent="0.2">
      <c r="A100" s="24"/>
      <c r="B100" s="15" t="s">
        <v>125</v>
      </c>
      <c r="C100" s="15" t="s">
        <v>7</v>
      </c>
      <c r="D100" s="41" t="s">
        <v>126</v>
      </c>
      <c r="E100" s="16">
        <f>SUM(E99)</f>
        <v>24000</v>
      </c>
      <c r="F100" s="16">
        <f>SUM(F99)</f>
        <v>12547</v>
      </c>
      <c r="G100" s="16">
        <f t="shared" si="2"/>
        <v>52.279166666666669</v>
      </c>
    </row>
    <row r="101" spans="1:7" ht="89.25" x14ac:dyDescent="0.2">
      <c r="A101" s="26">
        <v>801</v>
      </c>
      <c r="B101" s="27">
        <v>80195</v>
      </c>
      <c r="C101" s="28" t="s">
        <v>120</v>
      </c>
      <c r="D101" s="57" t="s">
        <v>133</v>
      </c>
      <c r="E101" s="17">
        <v>691154.47</v>
      </c>
      <c r="F101" s="17">
        <v>680086.67</v>
      </c>
      <c r="G101" s="17">
        <f>(F101/E101)*100</f>
        <v>98.398650304612815</v>
      </c>
    </row>
    <row r="102" spans="1:7" ht="89.25" x14ac:dyDescent="0.2">
      <c r="A102" s="26"/>
      <c r="B102" s="27"/>
      <c r="C102" s="28" t="s">
        <v>12</v>
      </c>
      <c r="D102" s="57" t="s">
        <v>133</v>
      </c>
      <c r="E102" s="17">
        <v>106744.26</v>
      </c>
      <c r="F102" s="17">
        <v>104101.62</v>
      </c>
      <c r="G102" s="17">
        <f>(F102/E102)*100</f>
        <v>97.524325898179441</v>
      </c>
    </row>
    <row r="103" spans="1:7" ht="38.25" x14ac:dyDescent="0.2">
      <c r="A103" s="26"/>
      <c r="B103" s="27"/>
      <c r="C103" s="56" t="s">
        <v>13</v>
      </c>
      <c r="D103" s="57" t="s">
        <v>87</v>
      </c>
      <c r="E103" s="17">
        <v>270</v>
      </c>
      <c r="F103" s="17">
        <v>270</v>
      </c>
      <c r="G103" s="17">
        <f>(F103/E103)*100</f>
        <v>100</v>
      </c>
    </row>
    <row r="104" spans="1:7" ht="89.25" x14ac:dyDescent="0.2">
      <c r="A104" s="26"/>
      <c r="B104" s="27"/>
      <c r="C104" s="56" t="s">
        <v>121</v>
      </c>
      <c r="D104" s="57" t="s">
        <v>133</v>
      </c>
      <c r="E104" s="17">
        <v>3230</v>
      </c>
      <c r="F104" s="17">
        <v>0</v>
      </c>
      <c r="G104" s="17">
        <f>(F104/E104)*100</f>
        <v>0</v>
      </c>
    </row>
    <row r="105" spans="1:7" ht="89.25" x14ac:dyDescent="0.2">
      <c r="A105" s="26"/>
      <c r="B105" s="27"/>
      <c r="C105" s="56" t="s">
        <v>153</v>
      </c>
      <c r="D105" s="57" t="s">
        <v>133</v>
      </c>
      <c r="E105" s="17">
        <v>570</v>
      </c>
      <c r="F105" s="17">
        <v>0</v>
      </c>
      <c r="G105" s="17">
        <f>(F105/E105)*100</f>
        <v>0</v>
      </c>
    </row>
    <row r="106" spans="1:7" s="1" customFormat="1" ht="20.25" customHeight="1" x14ac:dyDescent="0.2">
      <c r="A106" s="24"/>
      <c r="B106" s="15" t="s">
        <v>89</v>
      </c>
      <c r="C106" s="15" t="s">
        <v>7</v>
      </c>
      <c r="D106" s="41" t="s">
        <v>38</v>
      </c>
      <c r="E106" s="16">
        <f>SUM(E101:E105)</f>
        <v>801968.73</v>
      </c>
      <c r="F106" s="16">
        <f>SUM(F101:F105)</f>
        <v>784458.29</v>
      </c>
      <c r="G106" s="17">
        <f t="shared" si="2"/>
        <v>97.816568234524553</v>
      </c>
    </row>
    <row r="107" spans="1:7" s="2" customFormat="1" ht="21" customHeight="1" x14ac:dyDescent="0.2">
      <c r="A107" s="25">
        <v>801</v>
      </c>
      <c r="B107" s="98" t="s">
        <v>8</v>
      </c>
      <c r="C107" s="98"/>
      <c r="D107" s="42" t="s">
        <v>90</v>
      </c>
      <c r="E107" s="19">
        <f>SUM(E93,E98,E100,E106)</f>
        <v>834518.73</v>
      </c>
      <c r="F107" s="19">
        <f>SUM(F93,F98,F100,F106)</f>
        <v>805089.34000000008</v>
      </c>
      <c r="G107" s="19">
        <f t="shared" si="2"/>
        <v>96.473489576441267</v>
      </c>
    </row>
    <row r="108" spans="1:7" ht="63.75" x14ac:dyDescent="0.2">
      <c r="A108" s="26">
        <v>852</v>
      </c>
      <c r="B108" s="27">
        <v>85212</v>
      </c>
      <c r="C108" s="28" t="s">
        <v>11</v>
      </c>
      <c r="D108" s="57" t="s">
        <v>138</v>
      </c>
      <c r="E108" s="17">
        <v>1630000</v>
      </c>
      <c r="F108" s="17">
        <v>1624462.75</v>
      </c>
      <c r="G108" s="17">
        <f>(F108/E108)*100</f>
        <v>99.660291411042948</v>
      </c>
    </row>
    <row r="109" spans="1:7" ht="63.75" x14ac:dyDescent="0.2">
      <c r="A109" s="26"/>
      <c r="B109" s="27"/>
      <c r="C109" s="28" t="s">
        <v>17</v>
      </c>
      <c r="D109" s="43" t="s">
        <v>46</v>
      </c>
      <c r="E109" s="17">
        <v>3000</v>
      </c>
      <c r="F109" s="17">
        <v>4942.97</v>
      </c>
      <c r="G109" s="17">
        <f>(F109/E109)*100</f>
        <v>164.76566666666668</v>
      </c>
    </row>
    <row r="110" spans="1:7" ht="51" x14ac:dyDescent="0.2">
      <c r="A110" s="26"/>
      <c r="B110" s="27"/>
      <c r="C110" s="28" t="s">
        <v>34</v>
      </c>
      <c r="D110" s="44" t="s">
        <v>92</v>
      </c>
      <c r="E110" s="17">
        <v>5000</v>
      </c>
      <c r="F110" s="17">
        <v>680</v>
      </c>
      <c r="G110" s="17">
        <f t="shared" si="2"/>
        <v>13.600000000000001</v>
      </c>
    </row>
    <row r="111" spans="1:7" s="1" customFormat="1" ht="63.75" x14ac:dyDescent="0.2">
      <c r="A111" s="24"/>
      <c r="B111" s="15" t="s">
        <v>91</v>
      </c>
      <c r="C111" s="15" t="s">
        <v>7</v>
      </c>
      <c r="D111" s="41" t="s">
        <v>93</v>
      </c>
      <c r="E111" s="16">
        <f>SUM(E108:E110)</f>
        <v>1638000</v>
      </c>
      <c r="F111" s="16">
        <f>SUM(F108:F110)</f>
        <v>1630085.72</v>
      </c>
      <c r="G111" s="16">
        <f t="shared" si="2"/>
        <v>99.516832722832731</v>
      </c>
    </row>
    <row r="112" spans="1:7" s="1" customFormat="1" ht="63.75" x14ac:dyDescent="0.2">
      <c r="A112" s="24">
        <v>852</v>
      </c>
      <c r="B112" s="91" t="s">
        <v>94</v>
      </c>
      <c r="C112" s="91" t="s">
        <v>11</v>
      </c>
      <c r="D112" s="57" t="s">
        <v>138</v>
      </c>
      <c r="E112" s="16">
        <v>422</v>
      </c>
      <c r="F112" s="16">
        <v>327.60000000000002</v>
      </c>
      <c r="G112" s="17">
        <f t="shared" si="2"/>
        <v>77.630331753554501</v>
      </c>
    </row>
    <row r="113" spans="1:7" ht="38.25" x14ac:dyDescent="0.2">
      <c r="A113" s="26"/>
      <c r="B113" s="27"/>
      <c r="C113" s="28" t="s">
        <v>13</v>
      </c>
      <c r="D113" s="46" t="s">
        <v>87</v>
      </c>
      <c r="E113" s="17">
        <v>2740</v>
      </c>
      <c r="F113" s="17">
        <v>2678.29</v>
      </c>
      <c r="G113" s="17">
        <f t="shared" si="2"/>
        <v>97.747810218978103</v>
      </c>
    </row>
    <row r="114" spans="1:7" s="1" customFormat="1" ht="89.25" x14ac:dyDescent="0.2">
      <c r="A114" s="24"/>
      <c r="B114" s="15" t="s">
        <v>94</v>
      </c>
      <c r="C114" s="15" t="s">
        <v>7</v>
      </c>
      <c r="D114" s="41" t="s">
        <v>95</v>
      </c>
      <c r="E114" s="16">
        <f>SUM(E112:E113)</f>
        <v>3162</v>
      </c>
      <c r="F114" s="16">
        <f>SUM(F112:F113)</f>
        <v>3005.89</v>
      </c>
      <c r="G114" s="16">
        <f t="shared" si="2"/>
        <v>95.062934851359898</v>
      </c>
    </row>
    <row r="115" spans="1:7" ht="38.25" x14ac:dyDescent="0.2">
      <c r="A115" s="26">
        <v>852</v>
      </c>
      <c r="B115" s="27">
        <v>85214</v>
      </c>
      <c r="C115" s="28" t="s">
        <v>13</v>
      </c>
      <c r="D115" s="46" t="s">
        <v>87</v>
      </c>
      <c r="E115" s="17">
        <v>28000</v>
      </c>
      <c r="F115" s="17">
        <v>28000</v>
      </c>
      <c r="G115" s="17">
        <f>(F115/E115)*100</f>
        <v>100</v>
      </c>
    </row>
    <row r="116" spans="1:7" ht="51" x14ac:dyDescent="0.2">
      <c r="A116" s="26"/>
      <c r="B116" s="27"/>
      <c r="C116" s="28" t="s">
        <v>34</v>
      </c>
      <c r="D116" s="44" t="s">
        <v>92</v>
      </c>
      <c r="E116" s="17">
        <v>5000</v>
      </c>
      <c r="F116" s="17">
        <v>0</v>
      </c>
      <c r="G116" s="17">
        <f t="shared" si="2"/>
        <v>0</v>
      </c>
    </row>
    <row r="117" spans="1:7" s="1" customFormat="1" ht="38.25" x14ac:dyDescent="0.2">
      <c r="A117" s="24"/>
      <c r="B117" s="15" t="s">
        <v>96</v>
      </c>
      <c r="C117" s="15" t="s">
        <v>7</v>
      </c>
      <c r="D117" s="41" t="s">
        <v>97</v>
      </c>
      <c r="E117" s="16">
        <f>SUM(E115:E116)</f>
        <v>33000</v>
      </c>
      <c r="F117" s="16">
        <f>SUM(F115:F116)</f>
        <v>28000</v>
      </c>
      <c r="G117" s="16">
        <f t="shared" si="2"/>
        <v>84.848484848484844</v>
      </c>
    </row>
    <row r="118" spans="1:7" s="60" customFormat="1" ht="37.5" customHeight="1" x14ac:dyDescent="0.2">
      <c r="A118" s="59">
        <v>852</v>
      </c>
      <c r="B118" s="56" t="s">
        <v>127</v>
      </c>
      <c r="C118" s="56" t="s">
        <v>13</v>
      </c>
      <c r="D118" s="57" t="s">
        <v>87</v>
      </c>
      <c r="E118" s="58">
        <v>34080</v>
      </c>
      <c r="F118" s="58">
        <v>33580.06</v>
      </c>
      <c r="G118" s="58">
        <f t="shared" si="2"/>
        <v>98.533039906103284</v>
      </c>
    </row>
    <row r="119" spans="1:7" s="60" customFormat="1" ht="54" customHeight="1" x14ac:dyDescent="0.2">
      <c r="A119" s="59"/>
      <c r="B119" s="56"/>
      <c r="C119" s="56" t="s">
        <v>34</v>
      </c>
      <c r="D119" s="44" t="s">
        <v>92</v>
      </c>
      <c r="E119" s="58">
        <v>5000</v>
      </c>
      <c r="F119" s="58">
        <v>2752.66</v>
      </c>
      <c r="G119" s="58">
        <f t="shared" si="2"/>
        <v>55.053200000000004</v>
      </c>
    </row>
    <row r="120" spans="1:7" s="1" customFormat="1" ht="20.25" customHeight="1" x14ac:dyDescent="0.2">
      <c r="A120" s="24"/>
      <c r="B120" s="15" t="s">
        <v>127</v>
      </c>
      <c r="C120" s="15" t="s">
        <v>7</v>
      </c>
      <c r="D120" s="41" t="s">
        <v>128</v>
      </c>
      <c r="E120" s="16">
        <f>SUM(E118:E119)</f>
        <v>39080</v>
      </c>
      <c r="F120" s="16">
        <f>SUM(F118:F119)</f>
        <v>36332.720000000001</v>
      </c>
      <c r="G120" s="16">
        <f t="shared" si="2"/>
        <v>92.970112589559889</v>
      </c>
    </row>
    <row r="121" spans="1:7" s="1" customFormat="1" ht="20.25" customHeight="1" x14ac:dyDescent="0.2">
      <c r="A121" s="24">
        <v>852</v>
      </c>
      <c r="B121" s="91" t="s">
        <v>98</v>
      </c>
      <c r="C121" s="91" t="s">
        <v>19</v>
      </c>
      <c r="D121" s="44" t="s">
        <v>50</v>
      </c>
      <c r="E121" s="16">
        <v>0</v>
      </c>
      <c r="F121" s="16">
        <v>1686.62</v>
      </c>
      <c r="G121" s="16"/>
    </row>
    <row r="122" spans="1:7" ht="16.5" customHeight="1" x14ac:dyDescent="0.2">
      <c r="A122" s="26"/>
      <c r="B122" s="27"/>
      <c r="C122" s="28" t="s">
        <v>16</v>
      </c>
      <c r="D122" s="57" t="s">
        <v>42</v>
      </c>
      <c r="E122" s="17">
        <v>100</v>
      </c>
      <c r="F122" s="17">
        <v>36</v>
      </c>
      <c r="G122" s="17">
        <f t="shared" si="2"/>
        <v>36</v>
      </c>
    </row>
    <row r="123" spans="1:7" ht="38.25" x14ac:dyDescent="0.2">
      <c r="A123" s="26"/>
      <c r="B123" s="27"/>
      <c r="C123" s="28" t="s">
        <v>13</v>
      </c>
      <c r="D123" s="46" t="s">
        <v>87</v>
      </c>
      <c r="E123" s="17">
        <v>50696</v>
      </c>
      <c r="F123" s="17">
        <v>50696</v>
      </c>
      <c r="G123" s="17">
        <f t="shared" si="2"/>
        <v>100</v>
      </c>
    </row>
    <row r="124" spans="1:7" s="1" customFormat="1" ht="21" customHeight="1" x14ac:dyDescent="0.2">
      <c r="A124" s="24"/>
      <c r="B124" s="15" t="s">
        <v>98</v>
      </c>
      <c r="C124" s="15" t="s">
        <v>7</v>
      </c>
      <c r="D124" s="41" t="s">
        <v>99</v>
      </c>
      <c r="E124" s="16">
        <f>SUM(E121:E123)</f>
        <v>50796</v>
      </c>
      <c r="F124" s="16">
        <f>SUM(F121:F123)</f>
        <v>52418.62</v>
      </c>
      <c r="G124" s="16">
        <f t="shared" si="2"/>
        <v>103.19438538467595</v>
      </c>
    </row>
    <row r="125" spans="1:7" s="60" customFormat="1" ht="68.25" customHeight="1" x14ac:dyDescent="0.2">
      <c r="A125" s="59">
        <v>852</v>
      </c>
      <c r="B125" s="56" t="s">
        <v>174</v>
      </c>
      <c r="C125" s="56" t="s">
        <v>11</v>
      </c>
      <c r="D125" s="57" t="s">
        <v>138</v>
      </c>
      <c r="E125" s="58">
        <v>986898</v>
      </c>
      <c r="F125" s="58">
        <v>986897.31</v>
      </c>
      <c r="G125" s="17">
        <f t="shared" si="2"/>
        <v>99.999930083960052</v>
      </c>
    </row>
    <row r="126" spans="1:7" s="60" customFormat="1" ht="71.25" customHeight="1" x14ac:dyDescent="0.2">
      <c r="A126" s="59"/>
      <c r="B126" s="56"/>
      <c r="C126" s="56" t="s">
        <v>175</v>
      </c>
      <c r="D126" s="57" t="s">
        <v>176</v>
      </c>
      <c r="E126" s="58">
        <v>13268</v>
      </c>
      <c r="F126" s="58">
        <v>13268</v>
      </c>
      <c r="G126" s="58">
        <f t="shared" ref="G126:G128" si="5">(F126/E126)*100</f>
        <v>100</v>
      </c>
    </row>
    <row r="127" spans="1:7" s="1" customFormat="1" ht="27.75" customHeight="1" x14ac:dyDescent="0.2">
      <c r="A127" s="24"/>
      <c r="B127" s="91" t="s">
        <v>174</v>
      </c>
      <c r="C127" s="91" t="s">
        <v>7</v>
      </c>
      <c r="D127" s="53" t="s">
        <v>164</v>
      </c>
      <c r="E127" s="16">
        <f>SUM(E125:E126)</f>
        <v>1000166</v>
      </c>
      <c r="F127" s="16">
        <f>SUM(F125:F126)</f>
        <v>1000165.31</v>
      </c>
      <c r="G127" s="17">
        <f t="shared" si="5"/>
        <v>99.999931011452105</v>
      </c>
    </row>
    <row r="128" spans="1:7" s="60" customFormat="1" ht="67.5" customHeight="1" x14ac:dyDescent="0.2">
      <c r="A128" s="59">
        <v>852</v>
      </c>
      <c r="B128" s="56" t="s">
        <v>100</v>
      </c>
      <c r="C128" s="56" t="s">
        <v>11</v>
      </c>
      <c r="D128" s="57" t="s">
        <v>138</v>
      </c>
      <c r="E128" s="58">
        <v>4500</v>
      </c>
      <c r="F128" s="58">
        <v>4500</v>
      </c>
      <c r="G128" s="58">
        <f t="shared" si="5"/>
        <v>100</v>
      </c>
    </row>
    <row r="129" spans="1:7" ht="38.25" x14ac:dyDescent="0.2">
      <c r="A129" s="26"/>
      <c r="B129" s="27"/>
      <c r="C129" s="28" t="s">
        <v>13</v>
      </c>
      <c r="D129" s="46" t="s">
        <v>87</v>
      </c>
      <c r="E129" s="17">
        <v>33300</v>
      </c>
      <c r="F129" s="17">
        <v>33300</v>
      </c>
      <c r="G129" s="17">
        <f t="shared" ref="G129:G155" si="6">(F129/E129)*100</f>
        <v>100</v>
      </c>
    </row>
    <row r="130" spans="1:7" ht="63.75" x14ac:dyDescent="0.2">
      <c r="A130" s="26"/>
      <c r="B130" s="27"/>
      <c r="C130" s="56" t="s">
        <v>175</v>
      </c>
      <c r="D130" s="57" t="s">
        <v>176</v>
      </c>
      <c r="E130" s="17">
        <v>40460</v>
      </c>
      <c r="F130" s="17">
        <v>40459.760000000002</v>
      </c>
      <c r="G130" s="17">
        <f t="shared" si="6"/>
        <v>99.999406821552157</v>
      </c>
    </row>
    <row r="131" spans="1:7" s="1" customFormat="1" ht="21" customHeight="1" x14ac:dyDescent="0.2">
      <c r="A131" s="24"/>
      <c r="B131" s="15" t="s">
        <v>100</v>
      </c>
      <c r="C131" s="15" t="s">
        <v>7</v>
      </c>
      <c r="D131" s="41" t="s">
        <v>38</v>
      </c>
      <c r="E131" s="16">
        <f>SUM(E128:E130)</f>
        <v>78260</v>
      </c>
      <c r="F131" s="16">
        <f>SUM(F128:F130)</f>
        <v>78259.760000000009</v>
      </c>
      <c r="G131" s="16">
        <f t="shared" si="6"/>
        <v>99.999693329925904</v>
      </c>
    </row>
    <row r="132" spans="1:7" s="2" customFormat="1" ht="22.5" customHeight="1" x14ac:dyDescent="0.2">
      <c r="A132" s="25">
        <v>852</v>
      </c>
      <c r="B132" s="98" t="s">
        <v>8</v>
      </c>
      <c r="C132" s="98"/>
      <c r="D132" s="42" t="s">
        <v>101</v>
      </c>
      <c r="E132" s="19">
        <f>SUM(E111,E114,E117,E120,E124,E127,E131)</f>
        <v>2842464</v>
      </c>
      <c r="F132" s="19">
        <f>SUM(F111,F114,F117,F120,F124,F127,F131)</f>
        <v>2828268.0199999996</v>
      </c>
      <c r="G132" s="19">
        <f t="shared" si="6"/>
        <v>99.500574853366643</v>
      </c>
    </row>
    <row r="133" spans="1:7" ht="89.25" x14ac:dyDescent="0.2">
      <c r="A133" s="21">
        <v>853</v>
      </c>
      <c r="B133" s="22">
        <v>85395</v>
      </c>
      <c r="C133" s="23" t="s">
        <v>120</v>
      </c>
      <c r="D133" s="57" t="s">
        <v>133</v>
      </c>
      <c r="E133" s="20">
        <v>81424.160000000003</v>
      </c>
      <c r="F133" s="20">
        <v>81091.3</v>
      </c>
      <c r="G133" s="20">
        <f>(F133/E133)*100</f>
        <v>99.591202414615026</v>
      </c>
    </row>
    <row r="134" spans="1:7" ht="89.25" x14ac:dyDescent="0.2">
      <c r="A134" s="21"/>
      <c r="B134" s="22"/>
      <c r="C134" s="23" t="s">
        <v>12</v>
      </c>
      <c r="D134" s="57" t="s">
        <v>133</v>
      </c>
      <c r="E134" s="20">
        <v>4310.7</v>
      </c>
      <c r="F134" s="20">
        <v>4293.08</v>
      </c>
      <c r="G134" s="20">
        <f t="shared" si="6"/>
        <v>99.591249681026284</v>
      </c>
    </row>
    <row r="135" spans="1:7" s="1" customFormat="1" ht="21.75" customHeight="1" x14ac:dyDescent="0.2">
      <c r="A135" s="24"/>
      <c r="B135" s="15" t="s">
        <v>102</v>
      </c>
      <c r="C135" s="15" t="s">
        <v>7</v>
      </c>
      <c r="D135" s="41" t="s">
        <v>38</v>
      </c>
      <c r="E135" s="16">
        <f>SUM(E133:E134)</f>
        <v>85734.86</v>
      </c>
      <c r="F135" s="16">
        <f>SUM(F133:F134)</f>
        <v>85384.38</v>
      </c>
      <c r="G135" s="16">
        <f t="shared" si="6"/>
        <v>99.591204791143312</v>
      </c>
    </row>
    <row r="136" spans="1:7" s="2" customFormat="1" ht="25.5" x14ac:dyDescent="0.2">
      <c r="A136" s="25">
        <v>853</v>
      </c>
      <c r="B136" s="98" t="s">
        <v>8</v>
      </c>
      <c r="C136" s="98"/>
      <c r="D136" s="42" t="s">
        <v>103</v>
      </c>
      <c r="E136" s="19">
        <f>SUM(E135)</f>
        <v>85734.86</v>
      </c>
      <c r="F136" s="19">
        <f>SUM(F135)</f>
        <v>85384.38</v>
      </c>
      <c r="G136" s="20">
        <f t="shared" si="6"/>
        <v>99.591204791143312</v>
      </c>
    </row>
    <row r="137" spans="1:7" ht="38.25" x14ac:dyDescent="0.2">
      <c r="A137" s="21">
        <v>854</v>
      </c>
      <c r="B137" s="22">
        <v>85415</v>
      </c>
      <c r="C137" s="23" t="s">
        <v>13</v>
      </c>
      <c r="D137" s="46" t="s">
        <v>87</v>
      </c>
      <c r="E137" s="20">
        <v>551407</v>
      </c>
      <c r="F137" s="20">
        <v>547407</v>
      </c>
      <c r="G137" s="20">
        <f t="shared" si="6"/>
        <v>99.274583021252909</v>
      </c>
    </row>
    <row r="138" spans="1:7" s="1" customFormat="1" ht="20.25" customHeight="1" x14ac:dyDescent="0.2">
      <c r="A138" s="24"/>
      <c r="B138" s="15" t="s">
        <v>104</v>
      </c>
      <c r="C138" s="15" t="s">
        <v>7</v>
      </c>
      <c r="D138" s="41" t="s">
        <v>105</v>
      </c>
      <c r="E138" s="16">
        <f>SUM(E137)</f>
        <v>551407</v>
      </c>
      <c r="F138" s="16">
        <f>SUM(F137)</f>
        <v>547407</v>
      </c>
      <c r="G138" s="16">
        <f t="shared" si="6"/>
        <v>99.274583021252909</v>
      </c>
    </row>
    <row r="139" spans="1:7" s="2" customFormat="1" ht="25.5" x14ac:dyDescent="0.2">
      <c r="A139" s="25">
        <v>854</v>
      </c>
      <c r="B139" s="98" t="s">
        <v>8</v>
      </c>
      <c r="C139" s="98"/>
      <c r="D139" s="42" t="s">
        <v>106</v>
      </c>
      <c r="E139" s="19">
        <f>SUM(E138)</f>
        <v>551407</v>
      </c>
      <c r="F139" s="19">
        <f>SUM(F138)</f>
        <v>547407</v>
      </c>
      <c r="G139" s="20">
        <f t="shared" si="6"/>
        <v>99.274583021252909</v>
      </c>
    </row>
    <row r="140" spans="1:7" s="60" customFormat="1" ht="57.75" customHeight="1" x14ac:dyDescent="0.2">
      <c r="A140" s="59">
        <v>900</v>
      </c>
      <c r="B140" s="56" t="s">
        <v>177</v>
      </c>
      <c r="C140" s="56" t="s">
        <v>178</v>
      </c>
      <c r="D140" s="57" t="s">
        <v>179</v>
      </c>
      <c r="E140" s="58">
        <v>23337.39</v>
      </c>
      <c r="F140" s="58">
        <v>23337.39</v>
      </c>
      <c r="G140" s="16">
        <f t="shared" si="6"/>
        <v>100</v>
      </c>
    </row>
    <row r="141" spans="1:7" s="1" customFormat="1" ht="21.75" customHeight="1" x14ac:dyDescent="0.2">
      <c r="A141" s="97"/>
      <c r="B141" s="91" t="s">
        <v>177</v>
      </c>
      <c r="C141" s="91" t="s">
        <v>7</v>
      </c>
      <c r="D141" s="53" t="s">
        <v>180</v>
      </c>
      <c r="E141" s="54">
        <f>SUM(E140)</f>
        <v>23337.39</v>
      </c>
      <c r="F141" s="54">
        <f>SUM(F140)</f>
        <v>23337.39</v>
      </c>
      <c r="G141" s="16">
        <f t="shared" si="6"/>
        <v>100</v>
      </c>
    </row>
    <row r="142" spans="1:7" x14ac:dyDescent="0.2">
      <c r="A142" s="21">
        <v>900</v>
      </c>
      <c r="B142" s="22">
        <v>90003</v>
      </c>
      <c r="C142" s="23" t="s">
        <v>18</v>
      </c>
      <c r="D142" s="43" t="s">
        <v>49</v>
      </c>
      <c r="E142" s="20">
        <v>1000</v>
      </c>
      <c r="F142" s="20">
        <v>774.4</v>
      </c>
      <c r="G142" s="20">
        <f>(F142/E142)*100</f>
        <v>77.44</v>
      </c>
    </row>
    <row r="143" spans="1:7" x14ac:dyDescent="0.2">
      <c r="A143" s="21"/>
      <c r="B143" s="22"/>
      <c r="C143" s="23" t="s">
        <v>35</v>
      </c>
      <c r="D143" s="43" t="s">
        <v>108</v>
      </c>
      <c r="E143" s="20">
        <v>110000</v>
      </c>
      <c r="F143" s="20">
        <v>111876.52</v>
      </c>
      <c r="G143" s="20">
        <f t="shared" si="6"/>
        <v>101.70592727272727</v>
      </c>
    </row>
    <row r="144" spans="1:7" ht="25.5" x14ac:dyDescent="0.2">
      <c r="A144" s="21"/>
      <c r="B144" s="22"/>
      <c r="C144" s="23" t="s">
        <v>15</v>
      </c>
      <c r="D144" s="43" t="s">
        <v>41</v>
      </c>
      <c r="E144" s="20">
        <v>500</v>
      </c>
      <c r="F144" s="20">
        <v>898.47</v>
      </c>
      <c r="G144" s="20">
        <f>(F144/E144)*100</f>
        <v>179.69399999999999</v>
      </c>
    </row>
    <row r="145" spans="1:7" s="1" customFormat="1" ht="21.75" customHeight="1" x14ac:dyDescent="0.2">
      <c r="A145" s="24"/>
      <c r="B145" s="15" t="s">
        <v>107</v>
      </c>
      <c r="C145" s="15" t="s">
        <v>7</v>
      </c>
      <c r="D145" s="41" t="s">
        <v>109</v>
      </c>
      <c r="E145" s="16">
        <f>SUM(E142:E144)</f>
        <v>111500</v>
      </c>
      <c r="F145" s="16">
        <f>SUM(F142:F144)</f>
        <v>113549.39</v>
      </c>
      <c r="G145" s="17">
        <f t="shared" si="6"/>
        <v>101.83801793721973</v>
      </c>
    </row>
    <row r="146" spans="1:7" ht="38.25" x14ac:dyDescent="0.2">
      <c r="A146" s="26">
        <v>900</v>
      </c>
      <c r="B146" s="27">
        <v>90017</v>
      </c>
      <c r="C146" s="28" t="s">
        <v>36</v>
      </c>
      <c r="D146" s="44" t="s">
        <v>111</v>
      </c>
      <c r="E146" s="17">
        <v>100</v>
      </c>
      <c r="F146" s="17">
        <v>0</v>
      </c>
      <c r="G146" s="17">
        <f t="shared" si="6"/>
        <v>0</v>
      </c>
    </row>
    <row r="147" spans="1:7" s="1" customFormat="1" ht="19.5" customHeight="1" x14ac:dyDescent="0.2">
      <c r="A147" s="24"/>
      <c r="B147" s="15" t="s">
        <v>110</v>
      </c>
      <c r="C147" s="15" t="s">
        <v>7</v>
      </c>
      <c r="D147" s="41" t="s">
        <v>112</v>
      </c>
      <c r="E147" s="16">
        <f>SUM(E146)</f>
        <v>100</v>
      </c>
      <c r="F147" s="16">
        <f>SUM(F146)</f>
        <v>0</v>
      </c>
      <c r="G147" s="16">
        <v>0</v>
      </c>
    </row>
    <row r="148" spans="1:7" s="60" customFormat="1" x14ac:dyDescent="0.2">
      <c r="A148" s="61">
        <v>900</v>
      </c>
      <c r="B148" s="62" t="s">
        <v>129</v>
      </c>
      <c r="C148" s="62" t="s">
        <v>18</v>
      </c>
      <c r="D148" s="43" t="s">
        <v>49</v>
      </c>
      <c r="E148" s="63">
        <v>1000</v>
      </c>
      <c r="F148" s="63">
        <v>1470.41</v>
      </c>
      <c r="G148" s="20">
        <f t="shared" si="6"/>
        <v>147.041</v>
      </c>
    </row>
    <row r="149" spans="1:7" s="1" customFormat="1" ht="38.25" x14ac:dyDescent="0.2">
      <c r="A149" s="64"/>
      <c r="B149" s="65" t="s">
        <v>129</v>
      </c>
      <c r="C149" s="65" t="s">
        <v>7</v>
      </c>
      <c r="D149" s="66" t="s">
        <v>130</v>
      </c>
      <c r="E149" s="67">
        <f>SUM(E148)</f>
        <v>1000</v>
      </c>
      <c r="F149" s="67">
        <f>SUM(F148)</f>
        <v>1470.41</v>
      </c>
      <c r="G149" s="20">
        <f t="shared" si="6"/>
        <v>147.041</v>
      </c>
    </row>
    <row r="150" spans="1:7" s="1" customFormat="1" ht="25.5" x14ac:dyDescent="0.2">
      <c r="A150" s="25">
        <v>900</v>
      </c>
      <c r="B150" s="98" t="s">
        <v>8</v>
      </c>
      <c r="C150" s="98"/>
      <c r="D150" s="42" t="s">
        <v>113</v>
      </c>
      <c r="E150" s="19">
        <f>SUM(E141,E145,E147,E149)</f>
        <v>135937.39000000001</v>
      </c>
      <c r="F150" s="19">
        <f>SUM(F141,F145,F147,F149)</f>
        <v>138357.19</v>
      </c>
      <c r="G150" s="20">
        <f>(F150/E150)*100</f>
        <v>101.78008419905662</v>
      </c>
    </row>
    <row r="151" spans="1:7" s="60" customFormat="1" ht="94.5" customHeight="1" x14ac:dyDescent="0.2">
      <c r="A151" s="61">
        <v>926</v>
      </c>
      <c r="B151" s="62" t="s">
        <v>154</v>
      </c>
      <c r="C151" s="23" t="s">
        <v>120</v>
      </c>
      <c r="D151" s="57" t="s">
        <v>133</v>
      </c>
      <c r="E151" s="63">
        <v>31503.55</v>
      </c>
      <c r="F151" s="63">
        <v>31502.86</v>
      </c>
      <c r="G151" s="17">
        <f>(F151/E151)*100</f>
        <v>99.997809770644892</v>
      </c>
    </row>
    <row r="152" spans="1:7" s="60" customFormat="1" ht="95.25" customHeight="1" x14ac:dyDescent="0.2">
      <c r="A152" s="61"/>
      <c r="B152" s="62"/>
      <c r="C152" s="62" t="s">
        <v>12</v>
      </c>
      <c r="D152" s="57" t="s">
        <v>133</v>
      </c>
      <c r="E152" s="63">
        <v>5559.45</v>
      </c>
      <c r="F152" s="63">
        <v>5559.34</v>
      </c>
      <c r="G152" s="17">
        <f t="shared" si="6"/>
        <v>99.998021387007725</v>
      </c>
    </row>
    <row r="153" spans="1:7" s="1" customFormat="1" ht="22.5" customHeight="1" x14ac:dyDescent="0.2">
      <c r="A153" s="64"/>
      <c r="B153" s="65" t="s">
        <v>154</v>
      </c>
      <c r="C153" s="65" t="s">
        <v>7</v>
      </c>
      <c r="D153" s="66" t="s">
        <v>155</v>
      </c>
      <c r="E153" s="67">
        <f>SUM(E151:E152)</f>
        <v>37063</v>
      </c>
      <c r="F153" s="67">
        <f>SUM(F151:F152)</f>
        <v>37062.199999999997</v>
      </c>
      <c r="G153" s="54">
        <f t="shared" si="6"/>
        <v>99.997841513099303</v>
      </c>
    </row>
    <row r="154" spans="1:7" s="2" customFormat="1" x14ac:dyDescent="0.2">
      <c r="A154" s="25">
        <v>926</v>
      </c>
      <c r="B154" s="98" t="s">
        <v>8</v>
      </c>
      <c r="C154" s="98"/>
      <c r="D154" s="94" t="s">
        <v>156</v>
      </c>
      <c r="E154" s="19">
        <f>SUM(E153)</f>
        <v>37063</v>
      </c>
      <c r="F154" s="19">
        <f>SUM(F153)</f>
        <v>37062.199999999997</v>
      </c>
      <c r="G154" s="20">
        <f>(F154/E154)*100</f>
        <v>99.997841513099303</v>
      </c>
    </row>
    <row r="155" spans="1:7" ht="13.5" thickBot="1" x14ac:dyDescent="0.25">
      <c r="A155" s="35"/>
      <c r="B155" s="36"/>
      <c r="C155" s="37"/>
      <c r="D155" s="47"/>
      <c r="E155" s="49">
        <f>SUM(E12,E16,E21,E24,E30,E39,E46,E52,E81,E88,E107,E132,E136,E139,E150,E154)</f>
        <v>14094929.699999999</v>
      </c>
      <c r="F155" s="49">
        <f>SUM(F12,F16,F21,F24,F30,F39,F46,F52,F81,F88,F107,F132,F136,F139,F150,F154)</f>
        <v>14071586.609999999</v>
      </c>
      <c r="G155" s="49">
        <f t="shared" si="6"/>
        <v>99.834386616344744</v>
      </c>
    </row>
  </sheetData>
  <mergeCells count="14">
    <mergeCell ref="B154:C154"/>
    <mergeCell ref="B150:C150"/>
    <mergeCell ref="A1:G1"/>
    <mergeCell ref="B107:C107"/>
    <mergeCell ref="B132:C132"/>
    <mergeCell ref="B136:C136"/>
    <mergeCell ref="B139:C139"/>
    <mergeCell ref="B46:C46"/>
    <mergeCell ref="B52:C52"/>
    <mergeCell ref="B81:C81"/>
    <mergeCell ref="B88:C88"/>
    <mergeCell ref="B12:C12"/>
    <mergeCell ref="B30:C30"/>
    <mergeCell ref="B39:C39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Kopia 27S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2012-03-22T07:06:15Z</cp:lastPrinted>
  <dcterms:created xsi:type="dcterms:W3CDTF">2010-03-05T13:33:40Z</dcterms:created>
  <dcterms:modified xsi:type="dcterms:W3CDTF">2012-03-22T07:08:12Z</dcterms:modified>
</cp:coreProperties>
</file>