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<sst xmlns="http://schemas.openxmlformats.org/spreadsheetml/2006/main" count="59" uniqueCount="59">
  <si>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</si>
  <si>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</si>
  <si>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</si>
  <si>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</si>
  <si>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</si>
  <si>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</si>
  <si>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</si>
  <si>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</si>
  <si>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</si>
  <si>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</si>
  <si>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</si>
  <si>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</si>
  <si>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</si>
  <si>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</si>
  <si>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</si>
  <si>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</si>
  <si>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</si>
  <si>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</si>
  <si>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</si>
  <si>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</si>
  <si>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</si>
  <si>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</si>
  <si>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</si>
  <si>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</si>
  <si>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</si>
  <si>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</si>
  <si>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</si>
  <si>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</si>
  <si>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</si>
  <si>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</si>
  <si>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</si>
  <si>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</si>
  <si>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</si>
  <si>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</si>
  <si>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</si>
  <si>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</si>
  <si>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</si>
  <si>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</si>
  <si>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</si>
  <si>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</si>
  <si>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</si>
  <si>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</si>
  <si>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</si>
  <si>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</si>
  <si>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</si>
  <si>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</si>
  <si>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</si>
  <si>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</si>
  <si>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</si>
  <si>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</si>
  <si>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</si>
  <si>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</si>
  <si>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Kwota długu na dzień 31.12.2009</t>
  </si>
  <si>
    <r>
      <t xml:space="preserve">Zobowiązania wg tytułów dłużnych: </t>
    </r>
    <r>
      <rPr>
        <sz val="8"/>
        <rFont val="Arial"/>
        <family val="2"/>
      </rPr>
      <t>(1.1+1.2+1.3)</t>
    </r>
  </si>
  <si>
    <r>
      <t xml:space="preserve">długu </t>
    </r>
    <r>
      <rPr>
        <sz val="8"/>
        <rFont val="Arial"/>
        <family val="2"/>
      </rPr>
      <t>(art. 170 ust. 1)         (1-2.1-2.2):3</t>
    </r>
  </si>
  <si>
    <r>
      <t xml:space="preserve">długu po uwzględnieniu wyłączeń </t>
    </r>
    <r>
      <rPr>
        <sz val="8"/>
        <rFont val="Arial"/>
        <family val="2"/>
      </rPr>
      <t>(art. 170 ust. 3)
(1.1+1.2-2.1):3</t>
    </r>
  </si>
  <si>
    <r>
      <t xml:space="preserve">spłaty zadłużenia </t>
    </r>
    <r>
      <rPr>
        <sz val="8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</si>
  <si>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</si>
  <si>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>Prognoza kwoty długu i spłat na rok 2008 i lata następne  na dzień 30.06.2010r.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</si>
</sst>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b/>
      <sz val="14"/>
      <name val="Arial CE"/>
      <family val="2"/>
    </font>
    <font>
      <b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2" fontId="9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8"/>
    </xf>
    <xf numFmtId="2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6" width="10.125" style="0" customWidth="1"/>
  </cols>
  <sheetData>
    <row r="1" spans="1:16" ht="18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s="3" customFormat="1" ht="35.25" customHeight="1">
      <c r="A4" s="31" t="s">
        <v>6</v>
      </c>
      <c r="B4" s="31" t="s">
        <v>0</v>
      </c>
      <c r="C4" s="32" t="s">
        <v>52</v>
      </c>
      <c r="D4" s="34" t="s">
        <v>13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3" customFormat="1" ht="23.25" customHeight="1">
      <c r="A5" s="31"/>
      <c r="B5" s="31"/>
      <c r="C5" s="33"/>
      <c r="D5" s="6">
        <v>2010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  <c r="L5" s="6">
        <v>2018</v>
      </c>
      <c r="M5" s="6">
        <v>2019</v>
      </c>
      <c r="N5" s="6">
        <v>2020</v>
      </c>
      <c r="O5" s="6">
        <v>2021</v>
      </c>
      <c r="P5" s="6">
        <v>2022</v>
      </c>
    </row>
    <row r="6" spans="1:16" s="5" customFormat="1" ht="8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/>
      <c r="J6" s="4"/>
      <c r="K6" s="4"/>
      <c r="L6" s="4"/>
      <c r="M6" s="4"/>
      <c r="N6" s="4"/>
      <c r="O6" s="4"/>
      <c r="P6" s="4"/>
    </row>
    <row r="7" spans="1:16" s="3" customFormat="1" ht="22.5" customHeight="1">
      <c r="A7" s="11" t="s">
        <v>2</v>
      </c>
      <c r="B7" s="12" t="s">
        <v>53</v>
      </c>
      <c r="C7" s="10">
        <f>SUM(C8,C12,C17)-SUM(C21)</f>
        <v>3939329.6100000003</v>
      </c>
      <c r="D7" s="10">
        <f>SUM(D8,D12,D17)-SUM(D21,D25)</f>
        <v>6502825.539999999</v>
      </c>
      <c r="E7" s="10">
        <f aca="true" t="shared" si="0" ref="E7:P7">SUM(E8,E12,E17)-SUM(E21,E25)</f>
        <v>5772108.52</v>
      </c>
      <c r="F7" s="10">
        <f t="shared" si="0"/>
        <v>4099747.6399999997</v>
      </c>
      <c r="G7" s="10">
        <f t="shared" si="0"/>
        <v>3549621.76</v>
      </c>
      <c r="H7" s="10">
        <f t="shared" si="0"/>
        <v>2999495.88</v>
      </c>
      <c r="I7" s="10">
        <f t="shared" si="0"/>
        <v>2449368</v>
      </c>
      <c r="J7" s="10">
        <f t="shared" si="0"/>
        <v>1978998.12</v>
      </c>
      <c r="K7" s="10">
        <f>SUM(K8,K12,K17)-SUM(K21,K25)</f>
        <v>1508628.2400000002</v>
      </c>
      <c r="L7" s="10">
        <f t="shared" si="0"/>
        <v>1038259.36</v>
      </c>
      <c r="M7" s="10">
        <f t="shared" si="0"/>
        <v>634092.48</v>
      </c>
      <c r="N7" s="10">
        <f t="shared" si="0"/>
        <v>229925.59999999998</v>
      </c>
      <c r="O7" s="10">
        <f t="shared" si="0"/>
        <v>108930</v>
      </c>
      <c r="P7" s="10">
        <f t="shared" si="0"/>
        <v>0</v>
      </c>
    </row>
    <row r="8" spans="1:16" s="2" customFormat="1" ht="15" customHeight="1">
      <c r="A8" s="13" t="s">
        <v>8</v>
      </c>
      <c r="B8" s="14" t="s">
        <v>46</v>
      </c>
      <c r="C8" s="15">
        <f>SUM(C9:C11)</f>
        <v>4039222.3000000003</v>
      </c>
      <c r="D8" s="15">
        <f aca="true" t="shared" si="1" ref="D8:P8">SUM(D9:D11)</f>
        <v>3636462.38</v>
      </c>
      <c r="E8" s="15">
        <f t="shared" si="1"/>
        <v>5308263.54</v>
      </c>
      <c r="F8" s="15">
        <f t="shared" si="1"/>
        <v>4689400.52</v>
      </c>
      <c r="G8" s="15">
        <f t="shared" si="1"/>
        <v>4099747.6399999997</v>
      </c>
      <c r="H8" s="15">
        <f t="shared" si="1"/>
        <v>3549621.76</v>
      </c>
      <c r="I8" s="15">
        <f t="shared" si="1"/>
        <v>2999495.88</v>
      </c>
      <c r="J8" s="15">
        <f t="shared" si="1"/>
        <v>2449368</v>
      </c>
      <c r="K8" s="15">
        <f t="shared" si="1"/>
        <v>1978998.12</v>
      </c>
      <c r="L8" s="15">
        <f t="shared" si="1"/>
        <v>1508628.24</v>
      </c>
      <c r="M8" s="15">
        <f t="shared" si="1"/>
        <v>1038259.36</v>
      </c>
      <c r="N8" s="15">
        <f t="shared" si="1"/>
        <v>634092.48</v>
      </c>
      <c r="O8" s="15">
        <f t="shared" si="1"/>
        <v>229904.6</v>
      </c>
      <c r="P8" s="15">
        <f t="shared" si="1"/>
        <v>108930</v>
      </c>
    </row>
    <row r="9" spans="1:16" s="2" customFormat="1" ht="15" customHeight="1">
      <c r="A9" s="16" t="s">
        <v>29</v>
      </c>
      <c r="B9" s="17" t="s">
        <v>14</v>
      </c>
      <c r="C9" s="15">
        <v>3229101.14</v>
      </c>
      <c r="D9" s="25">
        <v>2957032.14</v>
      </c>
      <c r="E9" s="25">
        <v>3083747.14</v>
      </c>
      <c r="F9" s="25">
        <v>2743153</v>
      </c>
      <c r="G9" s="25">
        <v>2402553</v>
      </c>
      <c r="H9" s="25">
        <v>2061952</v>
      </c>
      <c r="I9" s="25">
        <v>1721351</v>
      </c>
      <c r="J9" s="25">
        <v>1380748</v>
      </c>
      <c r="K9" s="25">
        <v>1119903</v>
      </c>
      <c r="L9" s="25">
        <v>859058</v>
      </c>
      <c r="M9" s="25">
        <v>598214</v>
      </c>
      <c r="N9" s="25">
        <v>403572</v>
      </c>
      <c r="O9" s="25">
        <v>208930</v>
      </c>
      <c r="P9" s="25">
        <v>108930</v>
      </c>
    </row>
    <row r="10" spans="1:16" s="2" customFormat="1" ht="15" customHeight="1">
      <c r="A10" s="16" t="s">
        <v>30</v>
      </c>
      <c r="B10" s="17" t="s">
        <v>15</v>
      </c>
      <c r="C10" s="15">
        <v>810121.16</v>
      </c>
      <c r="D10" s="29">
        <v>679430.24</v>
      </c>
      <c r="E10" s="25">
        <v>2224516.4</v>
      </c>
      <c r="F10" s="25">
        <v>1946247.52</v>
      </c>
      <c r="G10" s="25">
        <v>1697194.64</v>
      </c>
      <c r="H10" s="25">
        <v>1487669.76</v>
      </c>
      <c r="I10" s="25">
        <v>1278144.88</v>
      </c>
      <c r="J10" s="25">
        <v>1068620</v>
      </c>
      <c r="K10" s="25">
        <v>859095.12</v>
      </c>
      <c r="L10" s="25">
        <v>649570.24</v>
      </c>
      <c r="M10" s="25">
        <v>440045.36</v>
      </c>
      <c r="N10" s="25">
        <v>230520.48</v>
      </c>
      <c r="O10" s="25">
        <v>20974.6</v>
      </c>
      <c r="P10" s="25">
        <v>0</v>
      </c>
    </row>
    <row r="11" spans="1:16" s="2" customFormat="1" ht="15" customHeight="1">
      <c r="A11" s="16" t="s">
        <v>31</v>
      </c>
      <c r="B11" s="17" t="s">
        <v>16</v>
      </c>
      <c r="C11" s="15">
        <v>0</v>
      </c>
      <c r="D11" s="25">
        <v>0</v>
      </c>
      <c r="E11" s="25">
        <v>0</v>
      </c>
      <c r="F11" s="25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2" customFormat="1" ht="15" customHeight="1">
      <c r="A12" s="13" t="s">
        <v>9</v>
      </c>
      <c r="B12" s="14" t="s">
        <v>47</v>
      </c>
      <c r="C12" s="15">
        <v>0</v>
      </c>
      <c r="D12" s="15">
        <f>SUM(D13:D14)</f>
        <v>2074565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s="2" customFormat="1" ht="15" customHeight="1">
      <c r="A13" s="16" t="s">
        <v>32</v>
      </c>
      <c r="B13" s="17" t="s">
        <v>17</v>
      </c>
      <c r="C13" s="15">
        <v>0</v>
      </c>
      <c r="D13" s="25">
        <v>398784</v>
      </c>
      <c r="E13" s="25">
        <v>0</v>
      </c>
      <c r="F13" s="25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2" customFormat="1" ht="15" customHeight="1">
      <c r="A14" s="16" t="s">
        <v>33</v>
      </c>
      <c r="B14" s="17" t="s">
        <v>18</v>
      </c>
      <c r="C14" s="15">
        <v>0</v>
      </c>
      <c r="D14" s="25">
        <v>1675781</v>
      </c>
      <c r="E14" s="25">
        <v>0</v>
      </c>
      <c r="F14" s="25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s="2" customFormat="1" ht="15" customHeight="1">
      <c r="A15" s="16"/>
      <c r="B15" s="18" t="s">
        <v>19</v>
      </c>
      <c r="C15" s="15">
        <v>0</v>
      </c>
      <c r="D15" s="25">
        <v>0</v>
      </c>
      <c r="E15" s="25">
        <v>0</v>
      </c>
      <c r="F15" s="25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" customFormat="1" ht="15" customHeight="1">
      <c r="A16" s="16" t="s">
        <v>34</v>
      </c>
      <c r="B16" s="17" t="s">
        <v>7</v>
      </c>
      <c r="C16" s="15">
        <v>0</v>
      </c>
      <c r="D16" s="25">
        <v>0</v>
      </c>
      <c r="E16" s="25">
        <v>0</v>
      </c>
      <c r="F16" s="25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s="2" customFormat="1" ht="15" customHeight="1">
      <c r="A17" s="13" t="s">
        <v>10</v>
      </c>
      <c r="B17" s="14" t="s">
        <v>20</v>
      </c>
      <c r="C17" s="19">
        <f>SUM(C18:C19)</f>
        <v>302867.23</v>
      </c>
      <c r="D17" s="19">
        <f aca="true" t="shared" si="2" ref="D17:P17">SUM(D18:D19)</f>
        <v>1497429.23</v>
      </c>
      <c r="E17" s="19">
        <f t="shared" si="2"/>
        <v>2277270</v>
      </c>
      <c r="F17" s="19">
        <f t="shared" si="2"/>
        <v>1082708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</row>
    <row r="18" spans="1:16" s="2" customFormat="1" ht="15" customHeight="1">
      <c r="A18" s="16" t="s">
        <v>48</v>
      </c>
      <c r="B18" s="20" t="s">
        <v>50</v>
      </c>
      <c r="C18" s="21">
        <v>302867.23</v>
      </c>
      <c r="D18" s="26">
        <v>302867.23</v>
      </c>
      <c r="E18" s="26">
        <v>1194562</v>
      </c>
      <c r="F18" s="26">
        <v>1082708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2" customFormat="1" ht="15" customHeight="1">
      <c r="A19" s="16" t="s">
        <v>49</v>
      </c>
      <c r="B19" s="20" t="s">
        <v>51</v>
      </c>
      <c r="C19" s="21">
        <v>0</v>
      </c>
      <c r="D19" s="26">
        <v>1194562</v>
      </c>
      <c r="E19" s="26">
        <v>1082708</v>
      </c>
      <c r="F19" s="26"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 customHeight="1">
      <c r="A20" s="11">
        <v>2</v>
      </c>
      <c r="B20" s="12" t="s">
        <v>45</v>
      </c>
      <c r="C20" s="10">
        <f>SUM(C21,C26)</f>
        <v>535956.1599999999</v>
      </c>
      <c r="D20" s="10">
        <f>SUM(D21,D25,D26)</f>
        <v>865631.0700000001</v>
      </c>
      <c r="E20" s="10">
        <f aca="true" t="shared" si="3" ref="E20:P20">SUM(E21,E25,E26)</f>
        <v>2053425.02</v>
      </c>
      <c r="F20" s="10">
        <f t="shared" si="3"/>
        <v>1892360.88</v>
      </c>
      <c r="G20" s="10">
        <f t="shared" si="3"/>
        <v>750125.88</v>
      </c>
      <c r="H20" s="10">
        <f t="shared" si="3"/>
        <v>730125.88</v>
      </c>
      <c r="I20" s="10">
        <f t="shared" si="3"/>
        <v>720127.88</v>
      </c>
      <c r="J20" s="10">
        <f t="shared" si="3"/>
        <v>630369.88</v>
      </c>
      <c r="K20" s="10">
        <f t="shared" si="3"/>
        <v>620369.88</v>
      </c>
      <c r="L20" s="10">
        <f t="shared" si="3"/>
        <v>590368.88</v>
      </c>
      <c r="M20" s="10">
        <f t="shared" si="3"/>
        <v>494166.88</v>
      </c>
      <c r="N20" s="10">
        <f t="shared" si="3"/>
        <v>474166.88</v>
      </c>
      <c r="O20" s="10">
        <f t="shared" si="3"/>
        <v>170974.6</v>
      </c>
      <c r="P20" s="10">
        <f t="shared" si="3"/>
        <v>128930</v>
      </c>
    </row>
    <row r="21" spans="1:16" s="3" customFormat="1" ht="15" customHeight="1">
      <c r="A21" s="11" t="s">
        <v>11</v>
      </c>
      <c r="B21" s="12" t="s">
        <v>44</v>
      </c>
      <c r="C21" s="10">
        <f>SUM(C22:C24)</f>
        <v>402759.92</v>
      </c>
      <c r="D21" s="10">
        <f aca="true" t="shared" si="4" ref="D21:P21">SUM(D22:D24)</f>
        <v>402763.84</v>
      </c>
      <c r="E21" s="10">
        <f t="shared" si="4"/>
        <v>618863.02</v>
      </c>
      <c r="F21" s="10">
        <f t="shared" si="4"/>
        <v>589652.88</v>
      </c>
      <c r="G21" s="10">
        <f t="shared" si="4"/>
        <v>550125.88</v>
      </c>
      <c r="H21" s="10">
        <f t="shared" si="4"/>
        <v>550125.88</v>
      </c>
      <c r="I21" s="10">
        <f t="shared" si="4"/>
        <v>550127.88</v>
      </c>
      <c r="J21" s="10">
        <f t="shared" si="4"/>
        <v>470369.88</v>
      </c>
      <c r="K21" s="10">
        <f t="shared" si="4"/>
        <v>470369.88</v>
      </c>
      <c r="L21" s="10">
        <f t="shared" si="4"/>
        <v>470368.88</v>
      </c>
      <c r="M21" s="10">
        <f t="shared" si="4"/>
        <v>404166.88</v>
      </c>
      <c r="N21" s="10">
        <f t="shared" si="4"/>
        <v>404166.88</v>
      </c>
      <c r="O21" s="10">
        <f t="shared" si="4"/>
        <v>120974.6</v>
      </c>
      <c r="P21" s="10">
        <f t="shared" si="4"/>
        <v>108930</v>
      </c>
    </row>
    <row r="22" spans="1:16" s="2" customFormat="1" ht="15" customHeight="1">
      <c r="A22" s="16" t="s">
        <v>26</v>
      </c>
      <c r="B22" s="17" t="s">
        <v>37</v>
      </c>
      <c r="C22" s="15">
        <v>402759.92</v>
      </c>
      <c r="D22" s="25">
        <v>402763.84</v>
      </c>
      <c r="E22" s="25">
        <v>618863.02</v>
      </c>
      <c r="F22" s="25">
        <v>589652.88</v>
      </c>
      <c r="G22" s="25">
        <v>550125.88</v>
      </c>
      <c r="H22" s="25">
        <v>550125.88</v>
      </c>
      <c r="I22" s="25">
        <v>550127.88</v>
      </c>
      <c r="J22" s="25">
        <v>470369.88</v>
      </c>
      <c r="K22" s="25">
        <v>470369.88</v>
      </c>
      <c r="L22" s="25">
        <v>470368.88</v>
      </c>
      <c r="M22" s="25">
        <v>404166.88</v>
      </c>
      <c r="N22" s="25">
        <v>404166.88</v>
      </c>
      <c r="O22" s="25">
        <v>120974.6</v>
      </c>
      <c r="P22" s="25">
        <v>108930</v>
      </c>
    </row>
    <row r="23" spans="1:16" s="2" customFormat="1" ht="15" customHeight="1">
      <c r="A23" s="16" t="s">
        <v>27</v>
      </c>
      <c r="B23" s="17" t="s">
        <v>39</v>
      </c>
      <c r="C23" s="1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s="2" customFormat="1" ht="15" customHeight="1">
      <c r="A24" s="16" t="s">
        <v>28</v>
      </c>
      <c r="B24" s="17" t="s">
        <v>38</v>
      </c>
      <c r="C24" s="1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s="2" customFormat="1" ht="15" customHeight="1">
      <c r="A25" s="13" t="s">
        <v>12</v>
      </c>
      <c r="B25" s="14" t="s">
        <v>36</v>
      </c>
      <c r="C25" s="15">
        <v>0</v>
      </c>
      <c r="D25" s="25">
        <v>302867.23</v>
      </c>
      <c r="E25" s="25">
        <v>1194562</v>
      </c>
      <c r="F25" s="25">
        <v>1082708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s="8" customFormat="1" ht="14.25" customHeight="1">
      <c r="A26" s="13" t="s">
        <v>25</v>
      </c>
      <c r="B26" s="14" t="s">
        <v>35</v>
      </c>
      <c r="C26" s="22">
        <v>133196.24</v>
      </c>
      <c r="D26" s="27">
        <v>160000</v>
      </c>
      <c r="E26" s="27">
        <v>240000</v>
      </c>
      <c r="F26" s="27">
        <v>220000</v>
      </c>
      <c r="G26" s="27">
        <v>200000</v>
      </c>
      <c r="H26" s="27">
        <v>180000</v>
      </c>
      <c r="I26" s="27">
        <v>170000</v>
      </c>
      <c r="J26" s="27">
        <v>160000</v>
      </c>
      <c r="K26" s="27">
        <v>150000</v>
      </c>
      <c r="L26" s="27">
        <v>120000</v>
      </c>
      <c r="M26" s="27">
        <v>90000</v>
      </c>
      <c r="N26" s="27">
        <v>70000</v>
      </c>
      <c r="O26" s="27">
        <v>50000</v>
      </c>
      <c r="P26" s="27">
        <v>20000</v>
      </c>
    </row>
    <row r="27" spans="1:16" s="3" customFormat="1" ht="22.5" customHeight="1">
      <c r="A27" s="11" t="s">
        <v>3</v>
      </c>
      <c r="B27" s="12" t="s">
        <v>21</v>
      </c>
      <c r="C27" s="10">
        <v>10386075.88</v>
      </c>
      <c r="D27" s="10">
        <v>11536710.77</v>
      </c>
      <c r="E27" s="10">
        <v>12700000</v>
      </c>
      <c r="F27" s="10">
        <v>12700000</v>
      </c>
      <c r="G27" s="10">
        <v>12700000</v>
      </c>
      <c r="H27" s="10">
        <v>12500000</v>
      </c>
      <c r="I27" s="10">
        <v>12500000</v>
      </c>
      <c r="J27" s="10">
        <v>13000000</v>
      </c>
      <c r="K27" s="10">
        <v>13000000</v>
      </c>
      <c r="L27" s="10">
        <v>13000000</v>
      </c>
      <c r="M27" s="10">
        <v>13500000</v>
      </c>
      <c r="N27" s="10">
        <v>13500000</v>
      </c>
      <c r="O27" s="10">
        <v>14000000</v>
      </c>
      <c r="P27" s="10">
        <v>14000000</v>
      </c>
    </row>
    <row r="28" spans="1:16" s="7" customFormat="1" ht="22.5" customHeight="1">
      <c r="A28" s="11" t="s">
        <v>1</v>
      </c>
      <c r="B28" s="12" t="s">
        <v>23</v>
      </c>
      <c r="C28" s="9">
        <v>10267597.23</v>
      </c>
      <c r="D28" s="9">
        <v>14447118.77</v>
      </c>
      <c r="E28" s="9">
        <v>10886574.98</v>
      </c>
      <c r="F28" s="9">
        <v>11027639.12</v>
      </c>
      <c r="G28" s="9">
        <v>12149874.12</v>
      </c>
      <c r="H28" s="9">
        <v>11949874.12</v>
      </c>
      <c r="I28" s="9">
        <v>11949872.12</v>
      </c>
      <c r="J28" s="9">
        <v>12529630.12</v>
      </c>
      <c r="K28" s="9">
        <v>12529630.12</v>
      </c>
      <c r="L28" s="9">
        <v>12529631.12</v>
      </c>
      <c r="M28" s="9">
        <v>13095833.12</v>
      </c>
      <c r="N28" s="9">
        <v>13095833.12</v>
      </c>
      <c r="O28" s="9">
        <v>13879025</v>
      </c>
      <c r="P28" s="9">
        <v>13891070</v>
      </c>
    </row>
    <row r="29" spans="1:16" s="7" customFormat="1" ht="22.5" customHeight="1">
      <c r="A29" s="11" t="s">
        <v>4</v>
      </c>
      <c r="B29" s="12" t="s">
        <v>24</v>
      </c>
      <c r="C29" s="9">
        <f aca="true" t="shared" si="5" ref="C29:P29">SUM(C27-C28)</f>
        <v>118478.65000000037</v>
      </c>
      <c r="D29" s="9">
        <f t="shared" si="5"/>
        <v>-2910408</v>
      </c>
      <c r="E29" s="28">
        <f t="shared" si="5"/>
        <v>1813425.0199999996</v>
      </c>
      <c r="F29" s="28">
        <f t="shared" si="5"/>
        <v>1672360.8800000008</v>
      </c>
      <c r="G29" s="28">
        <f t="shared" si="5"/>
        <v>550125.8800000008</v>
      </c>
      <c r="H29" s="28">
        <f t="shared" si="5"/>
        <v>550125.8800000008</v>
      </c>
      <c r="I29" s="28">
        <f t="shared" si="5"/>
        <v>550127.8800000008</v>
      </c>
      <c r="J29" s="28">
        <f t="shared" si="5"/>
        <v>470369.8800000008</v>
      </c>
      <c r="K29" s="28">
        <f t="shared" si="5"/>
        <v>470369.8800000008</v>
      </c>
      <c r="L29" s="28">
        <f t="shared" si="5"/>
        <v>470368.8800000008</v>
      </c>
      <c r="M29" s="28">
        <f t="shared" si="5"/>
        <v>404166.8800000008</v>
      </c>
      <c r="N29" s="28">
        <f t="shared" si="5"/>
        <v>404166.8800000008</v>
      </c>
      <c r="O29" s="28">
        <f t="shared" si="5"/>
        <v>120975</v>
      </c>
      <c r="P29" s="28">
        <f t="shared" si="5"/>
        <v>108930</v>
      </c>
    </row>
    <row r="30" spans="1:16" s="3" customFormat="1" ht="22.5" customHeight="1">
      <c r="A30" s="11" t="s">
        <v>5</v>
      </c>
      <c r="B30" s="12" t="s">
        <v>22</v>
      </c>
      <c r="C30" s="1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2" customFormat="1" ht="15" customHeight="1">
      <c r="A31" s="13" t="s">
        <v>40</v>
      </c>
      <c r="B31" s="23" t="s">
        <v>54</v>
      </c>
      <c r="C31" s="25">
        <f aca="true" t="shared" si="6" ref="C31:P31">(C7)/C27*100</f>
        <v>37.928950794455396</v>
      </c>
      <c r="D31" s="25">
        <f>(D7)/D27*100</f>
        <v>56.36637400072395</v>
      </c>
      <c r="E31" s="25">
        <f t="shared" si="6"/>
        <v>45.44967338582676</v>
      </c>
      <c r="F31" s="25">
        <f t="shared" si="6"/>
        <v>32.281477480314955</v>
      </c>
      <c r="G31" s="25">
        <f t="shared" si="6"/>
        <v>27.949777637795275</v>
      </c>
      <c r="H31" s="25">
        <f t="shared" si="6"/>
        <v>23.99596704</v>
      </c>
      <c r="I31" s="25">
        <f t="shared" si="6"/>
        <v>19.594944</v>
      </c>
      <c r="J31" s="25">
        <f t="shared" si="6"/>
        <v>15.223062461538461</v>
      </c>
      <c r="K31" s="25">
        <f t="shared" si="6"/>
        <v>11.604832615384616</v>
      </c>
      <c r="L31" s="25">
        <f t="shared" si="6"/>
        <v>7.986610461538461</v>
      </c>
      <c r="M31" s="25">
        <f t="shared" si="6"/>
        <v>4.6969813333333335</v>
      </c>
      <c r="N31" s="25">
        <f t="shared" si="6"/>
        <v>1.7031525925925926</v>
      </c>
      <c r="O31" s="25">
        <f t="shared" si="6"/>
        <v>0.7780714285714285</v>
      </c>
      <c r="P31" s="25">
        <f t="shared" si="6"/>
        <v>0</v>
      </c>
    </row>
    <row r="32" spans="1:16" s="2" customFormat="1" ht="28.5" customHeight="1">
      <c r="A32" s="13" t="s">
        <v>41</v>
      </c>
      <c r="B32" s="23" t="s">
        <v>55</v>
      </c>
      <c r="C32" s="15">
        <v>35.01</v>
      </c>
      <c r="D32" s="25">
        <v>46.01</v>
      </c>
      <c r="E32" s="25">
        <v>45.45</v>
      </c>
      <c r="F32" s="25">
        <v>32.28</v>
      </c>
      <c r="G32" s="25">
        <v>27.95</v>
      </c>
      <c r="H32" s="25">
        <v>24</v>
      </c>
      <c r="I32" s="25">
        <v>19.59</v>
      </c>
      <c r="J32" s="25">
        <v>15.22</v>
      </c>
      <c r="K32" s="25">
        <v>11.6</v>
      </c>
      <c r="L32" s="25">
        <v>7.99</v>
      </c>
      <c r="M32" s="25">
        <v>4.7</v>
      </c>
      <c r="N32" s="25">
        <v>1.7</v>
      </c>
      <c r="O32" s="25">
        <v>0.78</v>
      </c>
      <c r="P32" s="25">
        <v>0</v>
      </c>
    </row>
    <row r="33" spans="1:16" s="2" customFormat="1" ht="15" customHeight="1">
      <c r="A33" s="13" t="s">
        <v>42</v>
      </c>
      <c r="B33" s="23" t="s">
        <v>56</v>
      </c>
      <c r="C33" s="15">
        <f aca="true" t="shared" si="7" ref="C33:P33">C20/C27*100</f>
        <v>5.160333567676571</v>
      </c>
      <c r="D33" s="25">
        <f t="shared" si="7"/>
        <v>7.503274436340924</v>
      </c>
      <c r="E33" s="25">
        <f t="shared" si="7"/>
        <v>16.168700944881888</v>
      </c>
      <c r="F33" s="25">
        <f t="shared" si="7"/>
        <v>14.90047937007874</v>
      </c>
      <c r="G33" s="25">
        <f t="shared" si="7"/>
        <v>5.906502992125985</v>
      </c>
      <c r="H33" s="25">
        <f t="shared" si="7"/>
        <v>5.84100704</v>
      </c>
      <c r="I33" s="25">
        <f t="shared" si="7"/>
        <v>5.76102304</v>
      </c>
      <c r="J33" s="25">
        <f t="shared" si="7"/>
        <v>4.848999076923077</v>
      </c>
      <c r="K33" s="25">
        <f t="shared" si="7"/>
        <v>4.772076</v>
      </c>
      <c r="L33" s="25">
        <f t="shared" si="7"/>
        <v>4.541299076923077</v>
      </c>
      <c r="M33" s="25">
        <f t="shared" si="7"/>
        <v>3.6604954074074074</v>
      </c>
      <c r="N33" s="25">
        <f t="shared" si="7"/>
        <v>3.5123472592592595</v>
      </c>
      <c r="O33" s="25">
        <f t="shared" si="7"/>
        <v>1.221247142857143</v>
      </c>
      <c r="P33" s="25">
        <f t="shared" si="7"/>
        <v>0.9209285714285715</v>
      </c>
    </row>
    <row r="34" spans="1:16" s="2" customFormat="1" ht="25.5" customHeight="1">
      <c r="A34" s="13" t="s">
        <v>43</v>
      </c>
      <c r="B34" s="23" t="s">
        <v>57</v>
      </c>
      <c r="C34" s="15">
        <v>5.16</v>
      </c>
      <c r="D34" s="25">
        <v>3.49</v>
      </c>
      <c r="E34" s="25">
        <v>6.76</v>
      </c>
      <c r="F34" s="25">
        <v>6.38</v>
      </c>
      <c r="G34" s="25">
        <v>5.91</v>
      </c>
      <c r="H34" s="25">
        <v>5.84</v>
      </c>
      <c r="I34" s="25">
        <v>5.76</v>
      </c>
      <c r="J34" s="25">
        <v>4.85</v>
      </c>
      <c r="K34" s="25">
        <v>4.77</v>
      </c>
      <c r="L34" s="25">
        <v>4.54</v>
      </c>
      <c r="M34" s="25">
        <v>3.66</v>
      </c>
      <c r="N34" s="25">
        <v>3.51</v>
      </c>
      <c r="O34" s="25">
        <v>1.22</v>
      </c>
      <c r="P34" s="25">
        <v>0.92</v>
      </c>
    </row>
  </sheetData>
  <sheetProtection/>
  <mergeCells count="5">
    <mergeCell ref="A1:P1"/>
    <mergeCell ref="A4:A5"/>
    <mergeCell ref="B4:B5"/>
    <mergeCell ref="C4:C5"/>
    <mergeCell ref="D4:P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2010-07-09T12:10:45Z</cp:lastPrinted>
  <dcterms:created xsi:type="dcterms:W3CDTF">1998-12-09T13:02:10Z</dcterms:created>
  <dcterms:modified xsi:type="dcterms:W3CDTF">2010-07-09T12:12:23Z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