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<sst xmlns="http://schemas.openxmlformats.org/spreadsheetml/2006/main" count="880" uniqueCount="444">
  <si>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</si>
  <si>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</si>
  <si>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</si>
  <si>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</si>
  <si>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</si>
  <si>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</si>
  <si>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</si>
  <si>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</si>
  <si>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</si>
  <si>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</si>
  <si>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</si>
  <si>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</si>
  <si>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</si>
  <si>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</si>
  <si>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</si>
  <si>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</si>
  <si>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</si>
  <si>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</si>
  <si>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</si>
  <si>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</si>
  <si>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</si>
  <si>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</si>
  <si>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</si>
  <si>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</si>
  <si>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</si>
  <si>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</si>
  <si>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</si>
  <si>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</si>
  <si>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</si>
  <si>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</si>
  <si>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</si>
  <si>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</si>
  <si>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</si>
  <si>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</si>
  <si>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</si>
  <si>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</si>
  <si>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</si>
  <si>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</si>
  <si>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</si>
  <si>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</si>
  <si>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</si>
  <si>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</si>
  <si>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</si>
  <si>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</si>
  <si>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</si>
  <si>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</si>
  <si>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</si>
  <si>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</si>
  <si>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</si>
  <si>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</si>
  <si>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</si>
  <si>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</si>
  <si>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</si>
  <si>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</si>
  <si>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</si>
  <si>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</si>
  <si>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</si>
  <si>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</si>
  <si>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</si>
  <si>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</si>
  <si>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</si>
  <si>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</si>
  <si>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</si>
  <si>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</si>
  <si>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</si>
  <si>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</si>
  <si>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</si>
  <si>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</si>
  <si>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</si>
  <si>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</si>
  <si>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</si>
  <si>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</si>
  <si>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</si>
  <si>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</si>
  <si>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</si>
  <si>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</si>
  <si>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</si>
  <si>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</si>
  <si>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</si>
  <si>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</si>
  <si>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</si>
  <si>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</si>
  <si>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</si>
  <si>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</si>
  <si>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</si>
  <si>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</si>
  <si>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</si>
  <si>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</si>
  <si>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</si>
  <si>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</si>
  <si>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</si>
  <si>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</si>
  <si>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</si>
  <si>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</si>
  <si>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</si>
  <si>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</si>
  <si>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</si>
  <si>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</si>
  <si>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</si>
  <si>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</si>
  <si>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</si>
  <si>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</si>
  <si>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</si>
  <si>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</si>
  <si>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</si>
  <si>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</si>
  <si>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</si>
  <si>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</si>
  <si>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</si>
  <si>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</si>
  <si>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</si>
  <si>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</si>
  <si>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</si>
  <si>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</si>
  <si>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</si>
  <si>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</si>
  <si>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</si>
  <si>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</si>
  <si>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</si>
  <si>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</si>
  <si>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</si>
  <si>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</si>
  <si>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</si>
  <si>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</si>
  <si>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</si>
  <si>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</si>
  <si>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</si>
  <si>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</si>
  <si>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</si>
  <si>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</si>
  <si>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</si>
  <si>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</si>
  <si>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</si>
  <si>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</si>
  <si>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</si>
  <si>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</si>
  <si>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</si>
  <si>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</si>
  <si>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</si>
  <si>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</si>
  <si>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</si>
  <si>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</si>
  <si>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</si>
  <si>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</si>
  <si>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</si>
  <si>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</si>
  <si>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</si>
  <si>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</si>
  <si>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</si>
  <si>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</si>
  <si>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</si>
  <si>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</si>
  <si>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</si>
  <si>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</si>
  <si>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</si>
  <si>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</si>
  <si>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</si>
  <si>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</si>
  <si>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</si>
  <si>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</si>
  <si>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</si>
  <si>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</si>
  <si>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</si>
  <si>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</si>
  <si>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</si>
  <si>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</si>
  <si>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</si>
  <si>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</si>
  <si>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</si>
  <si>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</si>
  <si>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</si>
  <si>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</si>
  <si>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</si>
  <si>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</si>
  <si>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</si>
  <si>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</si>
  <si>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</si>
  <si>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</si>
  <si>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</si>
  <si>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</si>
  <si>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</si>
  <si>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</si>
  <si>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</si>
  <si>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</si>
  <si>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</si>
  <si>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</si>
  <si>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</si>
  <si>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</si>
  <si>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</si>
  <si>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</si>
  <si>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</si>
  <si>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</si>
  <si>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</si>
  <si>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</si>
  <si>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</si>
  <si>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</si>
  <si>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</si>
  <si>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</si>
  <si>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</si>
  <si>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</si>
  <si>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</si>
  <si>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</si>
  <si>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</si>
  <si>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</si>
  <si>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</si>
  <si>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</si>
  <si>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</si>
  <si>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</si>
  <si>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</si>
  <si>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</si>
  <si>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</si>
  <si>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</si>
  <si>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</si>
  <si>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</si>
  <si>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</si>
  <si>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</si>
  <si>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</si>
  <si>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</si>
  <si>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</si>
  <si>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</si>
  <si>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</si>
  <si>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</si>
  <si>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</si>
  <si>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</si>
  <si>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</si>
  <si>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</si>
  <si>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</si>
  <si>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</si>
  <si>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</si>
  <si>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</si>
  <si>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</si>
  <si>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</si>
  <si>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</si>
  <si>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</si>
  <si>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</si>
  <si>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</si>
  <si>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</si>
  <si>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</si>
  <si>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4210 zakup materiałów i wyposażenia</t>
  </si>
  <si>
    <t>§ 4520 opłaty na rzecz budżetów jst</t>
  </si>
  <si>
    <t>Wydatki budżetu gminy na  2008 r.</t>
  </si>
  <si>
    <t>Plan
na 2008 r.
(6+12)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</si>
  <si>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</si>
  <si>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</si>
  <si>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</si>
  <si>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</si>
  <si>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</si>
  <si>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</si>
  <si>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</si>
  <si>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</si>
  <si>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</si>
  <si>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</si>
  <si>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</si>
  <si>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</si>
  <si>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</si>
  <si>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</si>
  <si>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</si>
  <si>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</si>
  <si>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</si>
  <si>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</si>
  <si>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</si>
  <si>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</si>
  <si>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</si>
  <si>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</si>
  <si>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</si>
  <si>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</si>
  <si>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</si>
  <si>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</si>
  <si>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</si>
  <si>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</si>
  <si>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</si>
  <si>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</si>
  <si>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</si>
  <si>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</si>
  <si>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</si>
  <si>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</si>
  <si>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</si>
  <si>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</si>
  <si>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</si>
  <si>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</si>
  <si>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</si>
  <si>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</si>
  <si>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</si>
  <si>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</si>
  <si>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</si>
  <si>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</si>
  <si>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</si>
  <si>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</si>
  <si>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</si>
  <si>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</si>
  <si>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</si>
  <si>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</si>
  <si>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</si>
  <si>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</si>
  <si>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</si>
  <si>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</si>
  <si>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</si>
  <si>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</si>
  <si>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</si>
  <si>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</si>
  <si>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</si>
  <si>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</si>
  <si>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</si>
  <si>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</si>
  <si>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</si>
  <si>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</si>
  <si>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</si>
  <si>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</si>
  <si>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</si>
  <si>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</si>
  <si>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</si>
  <si>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</si>
  <si>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</si>
  <si>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</si>
  <si>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</si>
  <si>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</si>
  <si>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</si>
  <si>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</si>
  <si>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</si>
  <si>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</si>
  <si>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</si>
  <si>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</si>
  <si>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</si>
  <si>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</si>
  <si>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Dochody budżetu gminy na 2008 r.</t>
  </si>
  <si>
    <t>Planowane dochody na 2008r.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</si>
  <si>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</si>
  <si>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</si>
  <si>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</si>
  <si>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</si>
  <si>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</si>
  <si>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</si>
  <si>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</si>
  <si>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</si>
  <si>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</si>
  <si>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</si>
  <si>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</si>
  <si>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</si>
  <si>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</si>
  <si>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</si>
  <si>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</si>
  <si>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</si>
  <si>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</si>
  <si>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</si>
  <si>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</si>
  <si>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</si>
  <si>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</si>
  <si>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</si>
  <si>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</si>
  <si>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</si>
  <si>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</si>
  <si>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</si>
  <si>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</si>
  <si>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</si>
  <si>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</si>
  <si>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</si>
  <si>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</si>
  <si>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</si>
  <si>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</si>
  <si>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</si>
  <si>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</si>
  <si>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</si>
  <si>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</si>
  <si>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</si>
  <si>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</si>
  <si>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</si>
  <si>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2.Przychody z zaciągniętych pożyczek i kredytów(wolne środki na rachunku bankowym  zł</t>
  </si>
  <si>
    <t>Przychody i rozchody budżetu w 2008 r.</t>
  </si>
  <si>
    <t>Kwota
2008 r.</t>
  </si>
  <si>
    <t>Dochody</t>
  </si>
  <si>
    <t>Wynik budżetu</t>
  </si>
  <si>
    <t>Dochody i wydatki związane z realizacją zadań z zakresu administracji rządowej i innych zadań zleconych odrębnymi ustawami w 2008 r.</t>
  </si>
  <si>
    <t>3.800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</si>
  <si>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</si>
  <si>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</si>
  <si>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</si>
  <si>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</si>
  <si>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</si>
  <si>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 xml:space="preserve"> oraz dochodów i wydatków dochodów własnych jednostek budżetowych na 2008 r.</t>
  </si>
  <si>
    <t>Rozliczenia
z budżetem
z tytułu wpłat nadwyżek środków za 2007 r.</t>
  </si>
  <si>
    <t>2010 r.</t>
  </si>
  <si>
    <t>rok budżetowy 2008 (8+9+10+11)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</si>
  <si>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</si>
  <si>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</si>
  <si>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Dotacje przedmiotowe w 2008 r.</t>
  </si>
  <si>
    <t>Dotacje podmiotowe* w 2008 r.</t>
  </si>
  <si>
    <t>Dotacje celowe na zadania własne gminy realizowane przez podmioty należące
i nienależące do sektora finansów publicznych w 2008 r.</t>
  </si>
  <si>
    <t>Plan na 2008 r.</t>
  </si>
  <si>
    <t>§ 4300 zakup usług pozostałych</t>
  </si>
  <si>
    <t>Wydatki jednostek pomocniczych w 2008 r.</t>
  </si>
  <si>
    <t>Modernizacja drogi gminnej w m. Rogolin - Kadłub</t>
  </si>
  <si>
    <t>Modernizacja drogi gminnej Kadłubska Wola - Kaszów</t>
  </si>
  <si>
    <t>Budowa kanalizacji ścieków w m. Rogolin</t>
  </si>
  <si>
    <t>1. Przychody z zaciągniętych pożyczki kredytów na rynku krajowym zł</t>
  </si>
  <si>
    <t>Kwota długu na dzień 31.12.2007</t>
  </si>
  <si>
    <t>§ 4390 zakup usług obejmujących wykonanie ekspertyz, analiz, opinii</t>
  </si>
  <si>
    <t>Zakup i instalacja centrali telefonicznej</t>
  </si>
  <si>
    <t>0830</t>
  </si>
  <si>
    <t>0750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</si>
  <si>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</si>
  <si>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</si>
  <si>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</si>
  <si>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</si>
  <si>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</si>
  <si>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</si>
  <si>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</si>
  <si>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</si>
  <si>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</si>
  <si>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</si>
  <si>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</si>
  <si>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</si>
  <si>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</si>
  <si>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</si>
  <si>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</si>
  <si>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</si>
  <si>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</si>
  <si>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</si>
  <si>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</si>
  <si>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</si>
  <si>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</si>
  <si>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</si>
  <si>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</si>
  <si>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Limity wydatków na wieloletnie programy inwestycyjne w latach 2008 - 2011</t>
  </si>
  <si>
    <t>Urzędy naczelnych organów władzy państwowej, kontroli i ochrony prawa oraz sądownictwa</t>
  </si>
  <si>
    <t>2010</t>
  </si>
  <si>
    <t xml:space="preserve">6. </t>
  </si>
  <si>
    <t>01010</t>
  </si>
  <si>
    <t>600</t>
  </si>
  <si>
    <t>60016</t>
  </si>
  <si>
    <t>Zakup 2szt pługów</t>
  </si>
  <si>
    <t>801</t>
  </si>
  <si>
    <t>80101</t>
  </si>
  <si>
    <t>Budowa Sali gimnastycznej przy PSP Bukówno</t>
  </si>
  <si>
    <t>Budowa wodociągu Młodynie</t>
  </si>
  <si>
    <t>A. 300.000  
B.
C.
…</t>
  </si>
  <si>
    <t>A.100.000    
B.
C.
…</t>
  </si>
  <si>
    <t>A. 50.000      
B.
C.
…</t>
  </si>
  <si>
    <t>9.</t>
  </si>
  <si>
    <t>754</t>
  </si>
  <si>
    <t>75412</t>
  </si>
  <si>
    <t>Zakup używanego samochodu średniego dla OSP Radzanów</t>
  </si>
  <si>
    <t>A. 50.000     
B.
C.
…</t>
  </si>
  <si>
    <t>A. 85.000     
B.
C.
…</t>
  </si>
  <si>
    <t>585.000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</si>
</sst>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1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1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0" fontId="18" fillId="0" borderId="3" xfId="0" applyFont="1" applyBorder="1" applyAlignment="1">
      <alignment/>
    </xf>
    <xf numFmtId="3" fontId="18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8" fillId="0" borderId="9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6" fillId="0" borderId="19" xfId="0" applyFont="1" applyBorder="1" applyAlignment="1">
      <alignment vertical="top" wrapText="1"/>
    </xf>
    <xf numFmtId="3" fontId="16" fillId="0" borderId="18" xfId="0" applyNumberFormat="1" applyFont="1" applyBorder="1" applyAlignment="1">
      <alignment horizontal="right" vertical="top" wrapText="1"/>
    </xf>
    <xf numFmtId="0" fontId="19" fillId="0" borderId="9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3" fontId="19" fillId="0" borderId="9" xfId="0" applyNumberFormat="1" applyFont="1" applyBorder="1" applyAlignment="1">
      <alignment horizontal="right" vertical="top" wrapText="1"/>
    </xf>
    <xf numFmtId="3" fontId="19" fillId="0" borderId="18" xfId="0" applyNumberFormat="1" applyFont="1" applyBorder="1" applyAlignment="1">
      <alignment horizontal="right" vertical="top" wrapText="1"/>
    </xf>
    <xf numFmtId="3" fontId="19" fillId="0" borderId="18" xfId="0" applyNumberFormat="1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3" fontId="28" fillId="0" borderId="9" xfId="0" applyNumberFormat="1" applyFont="1" applyBorder="1" applyAlignment="1">
      <alignment horizontal="right" vertical="top" wrapText="1"/>
    </xf>
    <xf numFmtId="3" fontId="28" fillId="0" borderId="18" xfId="0" applyNumberFormat="1" applyFont="1" applyBorder="1" applyAlignment="1">
      <alignment horizontal="right" vertical="top" wrapText="1"/>
    </xf>
    <xf numFmtId="3" fontId="28" fillId="0" borderId="18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19" fillId="0" borderId="2" xfId="0" applyNumberFormat="1" applyFont="1" applyBorder="1" applyAlignment="1">
      <alignment vertical="top" wrapText="1"/>
    </xf>
    <xf numFmtId="49" fontId="28" fillId="0" borderId="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13" fillId="0" borderId="30" xfId="18" applyFont="1" applyBorder="1" applyAlignment="1">
      <alignment horizontal="center"/>
      <protection/>
    </xf>
    <xf numFmtId="0" fontId="13" fillId="0" borderId="31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32" xfId="18" applyFont="1" applyBorder="1" applyAlignment="1">
      <alignment horizontal="center"/>
      <protection/>
    </xf>
    <xf numFmtId="0" fontId="12" fillId="0" borderId="3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3" fillId="0" borderId="34" xfId="1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9" fillId="0" borderId="0" xfId="18" applyFont="1" applyAlignment="1">
      <alignment horizontal="center"/>
      <protection/>
    </xf>
    <xf numFmtId="0" fontId="12" fillId="0" borderId="38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F82" sqref="F82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366" t="s">
        <v>324</v>
      </c>
      <c r="B1" s="366"/>
      <c r="C1" s="366"/>
      <c r="D1" s="366"/>
      <c r="E1" s="366"/>
      <c r="F1" s="366"/>
      <c r="G1" s="366"/>
    </row>
    <row r="2" spans="2:4" ht="18">
      <c r="B2" s="3"/>
      <c r="C2" s="3"/>
      <c r="D2" s="3"/>
    </row>
    <row r="3" spans="1:7" ht="12.75">
      <c r="A3" s="368" t="s">
        <v>2</v>
      </c>
      <c r="B3" s="368" t="s">
        <v>158</v>
      </c>
      <c r="C3" s="368" t="s">
        <v>4</v>
      </c>
      <c r="D3" s="368" t="s">
        <v>156</v>
      </c>
      <c r="E3" s="372" t="s">
        <v>325</v>
      </c>
      <c r="F3" s="372"/>
      <c r="G3" s="372"/>
    </row>
    <row r="4" spans="1:7" s="68" customFormat="1" ht="15" customHeight="1">
      <c r="A4" s="368"/>
      <c r="B4" s="368"/>
      <c r="C4" s="368"/>
      <c r="D4" s="368"/>
      <c r="E4" s="367" t="s">
        <v>326</v>
      </c>
      <c r="F4" s="372" t="s">
        <v>327</v>
      </c>
      <c r="G4" s="372"/>
    </row>
    <row r="5" spans="1:7" s="68" customFormat="1" ht="15" customHeight="1">
      <c r="A5" s="368"/>
      <c r="B5" s="368"/>
      <c r="C5" s="368"/>
      <c r="D5" s="368"/>
      <c r="E5" s="367"/>
      <c r="F5" s="265" t="s">
        <v>329</v>
      </c>
      <c r="G5" s="265" t="s">
        <v>328</v>
      </c>
    </row>
    <row r="6" spans="1:7" s="77" customFormat="1" ht="7.5" customHeight="1">
      <c r="A6" s="30">
        <v>1</v>
      </c>
      <c r="B6" s="30">
        <v>2</v>
      </c>
      <c r="C6" s="30">
        <v>3</v>
      </c>
      <c r="D6" s="30">
        <v>4</v>
      </c>
      <c r="E6" s="264">
        <v>5</v>
      </c>
      <c r="F6" s="30">
        <v>6</v>
      </c>
      <c r="G6" s="266">
        <v>7</v>
      </c>
    </row>
    <row r="7" spans="1:7" ht="19.5" customHeight="1">
      <c r="A7" s="274">
        <v>700</v>
      </c>
      <c r="B7" s="275"/>
      <c r="C7" s="342"/>
      <c r="D7" s="288" t="s">
        <v>250</v>
      </c>
      <c r="E7" s="276">
        <f>SUM(E8)</f>
        <v>1000</v>
      </c>
      <c r="F7" s="277">
        <f>SUM(E8)</f>
        <v>1000</v>
      </c>
      <c r="G7" s="277"/>
    </row>
    <row r="8" spans="1:7" ht="19.5" customHeight="1">
      <c r="A8" s="278"/>
      <c r="B8" s="224">
        <v>70005</v>
      </c>
      <c r="C8" s="343"/>
      <c r="D8" s="261" t="s">
        <v>332</v>
      </c>
      <c r="E8" s="252">
        <f>SUM(E9)</f>
        <v>1000</v>
      </c>
      <c r="F8" s="279">
        <f>SUM(F9)</f>
        <v>1000</v>
      </c>
      <c r="G8" s="279"/>
    </row>
    <row r="9" spans="1:7" ht="52.5" customHeight="1">
      <c r="A9" s="75"/>
      <c r="B9" s="76"/>
      <c r="C9" s="341" t="s">
        <v>398</v>
      </c>
      <c r="D9" s="113" t="s">
        <v>343</v>
      </c>
      <c r="E9" s="163">
        <v>1000</v>
      </c>
      <c r="F9" s="272">
        <v>1000</v>
      </c>
      <c r="G9" s="272"/>
    </row>
    <row r="10" spans="1:7" ht="19.5" customHeight="1">
      <c r="A10" s="283">
        <v>710</v>
      </c>
      <c r="B10" s="192"/>
      <c r="C10" s="344"/>
      <c r="D10" s="289" t="s">
        <v>373</v>
      </c>
      <c r="E10" s="194">
        <f>SUM(E11)</f>
        <v>8000</v>
      </c>
      <c r="F10" s="282">
        <f>SUM(F11)</f>
        <v>8000</v>
      </c>
      <c r="G10" s="282"/>
    </row>
    <row r="11" spans="1:7" ht="19.5" customHeight="1">
      <c r="A11" s="281"/>
      <c r="B11" s="236">
        <v>71035</v>
      </c>
      <c r="C11" s="345"/>
      <c r="D11" s="232" t="s">
        <v>374</v>
      </c>
      <c r="E11" s="263">
        <f>SUM(E12)</f>
        <v>8000</v>
      </c>
      <c r="F11" s="279">
        <f>SUM(F12)</f>
        <v>8000</v>
      </c>
      <c r="G11" s="279"/>
    </row>
    <row r="12" spans="1:7" ht="39.75" customHeight="1">
      <c r="A12" s="75"/>
      <c r="B12" s="76"/>
      <c r="C12" s="341">
        <v>2020</v>
      </c>
      <c r="D12" s="113" t="s">
        <v>375</v>
      </c>
      <c r="E12" s="163">
        <v>8000</v>
      </c>
      <c r="F12" s="272">
        <v>8000</v>
      </c>
      <c r="G12" s="272"/>
    </row>
    <row r="13" spans="1:7" ht="19.5" customHeight="1">
      <c r="A13" s="280">
        <v>750</v>
      </c>
      <c r="B13" s="183"/>
      <c r="C13" s="346"/>
      <c r="D13" s="215" t="s">
        <v>253</v>
      </c>
      <c r="E13" s="202">
        <f>SUM(E14,E17)</f>
        <v>38960</v>
      </c>
      <c r="F13" s="282">
        <f>SUM(F14,F17)</f>
        <v>38960</v>
      </c>
      <c r="G13" s="282"/>
    </row>
    <row r="14" spans="1:7" ht="19.5" customHeight="1">
      <c r="A14" s="281"/>
      <c r="B14" s="236">
        <v>75011</v>
      </c>
      <c r="C14" s="345"/>
      <c r="D14" s="232" t="s">
        <v>254</v>
      </c>
      <c r="E14" s="263">
        <f>SUM(E15:E16)</f>
        <v>33160</v>
      </c>
      <c r="F14" s="279">
        <f>SUM(F15:F16)</f>
        <v>33160</v>
      </c>
      <c r="G14" s="279"/>
    </row>
    <row r="15" spans="1:7" ht="39.75" customHeight="1">
      <c r="A15" s="75"/>
      <c r="B15" s="76"/>
      <c r="C15" s="341">
        <v>2010</v>
      </c>
      <c r="D15" s="113" t="s">
        <v>344</v>
      </c>
      <c r="E15" s="163">
        <v>32160</v>
      </c>
      <c r="F15" s="272">
        <v>32160</v>
      </c>
      <c r="G15" s="272"/>
    </row>
    <row r="16" spans="1:7" ht="38.25" customHeight="1">
      <c r="A16" s="75"/>
      <c r="B16" s="76"/>
      <c r="C16" s="341">
        <v>2360</v>
      </c>
      <c r="D16" s="113" t="s">
        <v>345</v>
      </c>
      <c r="E16" s="163">
        <v>1000</v>
      </c>
      <c r="F16" s="272">
        <v>1000</v>
      </c>
      <c r="G16" s="272"/>
    </row>
    <row r="17" spans="1:7" ht="19.5" customHeight="1">
      <c r="A17" s="281"/>
      <c r="B17" s="236">
        <v>75023</v>
      </c>
      <c r="C17" s="345"/>
      <c r="D17" s="232" t="s">
        <v>264</v>
      </c>
      <c r="E17" s="263">
        <f>SUM(E18:E19)</f>
        <v>5800</v>
      </c>
      <c r="F17" s="279">
        <f>SUM(F18:F19)</f>
        <v>5800</v>
      </c>
      <c r="G17" s="272"/>
    </row>
    <row r="18" spans="1:7" ht="19.5" customHeight="1">
      <c r="A18" s="75"/>
      <c r="B18" s="76"/>
      <c r="C18" s="341" t="s">
        <v>399</v>
      </c>
      <c r="D18" s="113" t="s">
        <v>346</v>
      </c>
      <c r="E18" s="163">
        <v>4000</v>
      </c>
      <c r="F18" s="272">
        <v>4000</v>
      </c>
      <c r="G18" s="272"/>
    </row>
    <row r="19" spans="1:7" ht="19.5" customHeight="1">
      <c r="A19" s="75"/>
      <c r="B19" s="76"/>
      <c r="C19" s="341" t="s">
        <v>400</v>
      </c>
      <c r="D19" s="113" t="s">
        <v>347</v>
      </c>
      <c r="E19" s="163">
        <v>1800</v>
      </c>
      <c r="F19" s="272">
        <v>1800</v>
      </c>
      <c r="G19" s="272"/>
    </row>
    <row r="20" spans="1:7" ht="31.5" customHeight="1">
      <c r="A20" s="283">
        <v>751</v>
      </c>
      <c r="B20" s="192"/>
      <c r="C20" s="344"/>
      <c r="D20" s="289" t="s">
        <v>423</v>
      </c>
      <c r="E20" s="194">
        <f>SUM(E21)</f>
        <v>617</v>
      </c>
      <c r="F20" s="282">
        <f>SUM(F21)</f>
        <v>617</v>
      </c>
      <c r="G20" s="282"/>
    </row>
    <row r="21" spans="1:7" ht="28.5" customHeight="1">
      <c r="A21" s="281"/>
      <c r="B21" s="236">
        <v>75101</v>
      </c>
      <c r="C21" s="345"/>
      <c r="D21" s="232" t="s">
        <v>423</v>
      </c>
      <c r="E21" s="263">
        <f>SUM(E22)</f>
        <v>617</v>
      </c>
      <c r="F21" s="279">
        <f>SUM(F22)</f>
        <v>617</v>
      </c>
      <c r="G21" s="279"/>
    </row>
    <row r="22" spans="1:7" ht="19.5" customHeight="1">
      <c r="A22" s="75"/>
      <c r="B22" s="76"/>
      <c r="C22" s="341" t="s">
        <v>424</v>
      </c>
      <c r="D22" s="113" t="s">
        <v>344</v>
      </c>
      <c r="E22" s="163">
        <v>617</v>
      </c>
      <c r="F22" s="272">
        <v>617</v>
      </c>
      <c r="G22" s="272"/>
    </row>
    <row r="23" spans="1:7" ht="19.5" customHeight="1">
      <c r="A23" s="280">
        <v>754</v>
      </c>
      <c r="B23" s="183"/>
      <c r="C23" s="346"/>
      <c r="D23" s="215" t="s">
        <v>278</v>
      </c>
      <c r="E23" s="202">
        <f>SUM(E24)</f>
        <v>400</v>
      </c>
      <c r="F23" s="282">
        <f>SUM(F24)</f>
        <v>400</v>
      </c>
      <c r="G23" s="282"/>
    </row>
    <row r="24" spans="1:7" ht="19.5" customHeight="1">
      <c r="A24" s="281"/>
      <c r="B24" s="236">
        <v>75414</v>
      </c>
      <c r="C24" s="345"/>
      <c r="D24" s="232" t="s">
        <v>280</v>
      </c>
      <c r="E24" s="263">
        <f>SUM(E25)</f>
        <v>400</v>
      </c>
      <c r="F24" s="279">
        <f>SUM(F25)</f>
        <v>400</v>
      </c>
      <c r="G24" s="272"/>
    </row>
    <row r="25" spans="1:7" ht="44.25" customHeight="1">
      <c r="A25" s="75"/>
      <c r="B25" s="76"/>
      <c r="C25" s="341">
        <v>2010</v>
      </c>
      <c r="D25" s="113" t="s">
        <v>344</v>
      </c>
      <c r="E25" s="163">
        <v>400</v>
      </c>
      <c r="F25" s="272">
        <v>400</v>
      </c>
      <c r="G25" s="272"/>
    </row>
    <row r="26" spans="1:7" ht="45" customHeight="1">
      <c r="A26" s="283">
        <v>756</v>
      </c>
      <c r="B26" s="192"/>
      <c r="C26" s="344"/>
      <c r="D26" s="289" t="s">
        <v>331</v>
      </c>
      <c r="E26" s="194">
        <f>SUM(E27,E30,E36,E46,E51)</f>
        <v>1230703</v>
      </c>
      <c r="F26" s="282">
        <f>SUM(F27,F30,F36,F46,F51)</f>
        <v>1230703</v>
      </c>
      <c r="G26" s="282"/>
    </row>
    <row r="27" spans="1:7" ht="19.5" customHeight="1">
      <c r="A27" s="281"/>
      <c r="B27" s="236">
        <v>75601</v>
      </c>
      <c r="C27" s="345"/>
      <c r="D27" s="232" t="s">
        <v>333</v>
      </c>
      <c r="E27" s="263">
        <f>SUM(E28:E29)</f>
        <v>3010</v>
      </c>
      <c r="F27" s="279">
        <f>SUM(F28:F29)</f>
        <v>3010</v>
      </c>
      <c r="G27" s="279"/>
    </row>
    <row r="28" spans="1:7" ht="24" customHeight="1">
      <c r="A28" s="75"/>
      <c r="B28" s="76"/>
      <c r="C28" s="341" t="s">
        <v>401</v>
      </c>
      <c r="D28" s="113" t="s">
        <v>418</v>
      </c>
      <c r="E28" s="163">
        <v>3000</v>
      </c>
      <c r="F28" s="272">
        <v>3000</v>
      </c>
      <c r="G28" s="272"/>
    </row>
    <row r="29" spans="1:7" ht="19.5" customHeight="1">
      <c r="A29" s="27"/>
      <c r="B29" s="28"/>
      <c r="C29" s="347" t="s">
        <v>402</v>
      </c>
      <c r="D29" s="114" t="s">
        <v>352</v>
      </c>
      <c r="E29" s="148">
        <v>10</v>
      </c>
      <c r="F29" s="272">
        <v>10</v>
      </c>
      <c r="G29" s="272"/>
    </row>
    <row r="30" spans="1:7" ht="45" customHeight="1">
      <c r="A30" s="281"/>
      <c r="B30" s="236">
        <v>75615</v>
      </c>
      <c r="C30" s="345"/>
      <c r="D30" s="232" t="s">
        <v>334</v>
      </c>
      <c r="E30" s="263">
        <f>SUM(E31:E35)</f>
        <v>177150</v>
      </c>
      <c r="F30" s="284">
        <f>SUM(F31:F35)</f>
        <v>177150</v>
      </c>
      <c r="G30" s="284"/>
    </row>
    <row r="31" spans="1:7" ht="19.5" customHeight="1">
      <c r="A31" s="75"/>
      <c r="B31" s="76"/>
      <c r="C31" s="341" t="s">
        <v>403</v>
      </c>
      <c r="D31" s="139" t="s">
        <v>348</v>
      </c>
      <c r="E31" s="163">
        <v>170000</v>
      </c>
      <c r="F31" s="273">
        <v>170000</v>
      </c>
      <c r="G31" s="273"/>
    </row>
    <row r="32" spans="1:7" ht="19.5" customHeight="1">
      <c r="A32" s="75"/>
      <c r="B32" s="76"/>
      <c r="C32" s="341" t="s">
        <v>404</v>
      </c>
      <c r="D32" s="139" t="s">
        <v>349</v>
      </c>
      <c r="E32" s="163">
        <v>1100</v>
      </c>
      <c r="F32" s="273">
        <v>1100</v>
      </c>
      <c r="G32" s="273"/>
    </row>
    <row r="33" spans="1:7" ht="19.5" customHeight="1">
      <c r="A33" s="75"/>
      <c r="B33" s="76"/>
      <c r="C33" s="341" t="s">
        <v>405</v>
      </c>
      <c r="D33" s="139" t="s">
        <v>350</v>
      </c>
      <c r="E33" s="163">
        <v>4500</v>
      </c>
      <c r="F33" s="273">
        <v>4500</v>
      </c>
      <c r="G33" s="273"/>
    </row>
    <row r="34" spans="1:7" ht="19.5" customHeight="1">
      <c r="A34" s="75"/>
      <c r="B34" s="76"/>
      <c r="C34" s="341" t="s">
        <v>406</v>
      </c>
      <c r="D34" s="139" t="s">
        <v>351</v>
      </c>
      <c r="E34" s="163">
        <v>550</v>
      </c>
      <c r="F34" s="273">
        <v>550</v>
      </c>
      <c r="G34" s="273"/>
    </row>
    <row r="35" spans="1:7" ht="19.5" customHeight="1">
      <c r="A35" s="75"/>
      <c r="B35" s="76"/>
      <c r="C35" s="341" t="s">
        <v>402</v>
      </c>
      <c r="D35" s="139" t="s">
        <v>352</v>
      </c>
      <c r="E35" s="163">
        <v>1000</v>
      </c>
      <c r="F35" s="273">
        <v>1000</v>
      </c>
      <c r="G35" s="273"/>
    </row>
    <row r="36" spans="1:7" ht="45.75" customHeight="1">
      <c r="A36" s="281"/>
      <c r="B36" s="236">
        <v>75616</v>
      </c>
      <c r="C36" s="345"/>
      <c r="D36" s="237" t="s">
        <v>335</v>
      </c>
      <c r="E36" s="263">
        <f>SUM(E37:E45)</f>
        <v>606100</v>
      </c>
      <c r="F36" s="284">
        <f>SUM(F37:F45)</f>
        <v>606100</v>
      </c>
      <c r="G36" s="284"/>
    </row>
    <row r="37" spans="1:7" ht="19.5" customHeight="1">
      <c r="A37" s="75"/>
      <c r="B37" s="76"/>
      <c r="C37" s="341" t="s">
        <v>403</v>
      </c>
      <c r="D37" s="139" t="s">
        <v>348</v>
      </c>
      <c r="E37" s="163">
        <v>100000</v>
      </c>
      <c r="F37" s="273">
        <v>100000</v>
      </c>
      <c r="G37" s="273"/>
    </row>
    <row r="38" spans="1:7" ht="19.5" customHeight="1">
      <c r="A38" s="75"/>
      <c r="B38" s="76"/>
      <c r="C38" s="341" t="s">
        <v>404</v>
      </c>
      <c r="D38" s="139" t="s">
        <v>349</v>
      </c>
      <c r="E38" s="163">
        <v>420000</v>
      </c>
      <c r="F38" s="273">
        <v>420000</v>
      </c>
      <c r="G38" s="273"/>
    </row>
    <row r="39" spans="1:7" ht="19.5" customHeight="1">
      <c r="A39" s="75"/>
      <c r="B39" s="76"/>
      <c r="C39" s="341" t="s">
        <v>405</v>
      </c>
      <c r="D39" s="139" t="s">
        <v>350</v>
      </c>
      <c r="E39" s="163">
        <v>25000</v>
      </c>
      <c r="F39" s="273">
        <v>25000</v>
      </c>
      <c r="G39" s="273"/>
    </row>
    <row r="40" spans="1:7" ht="19.5" customHeight="1">
      <c r="A40" s="75"/>
      <c r="B40" s="76"/>
      <c r="C40" s="341" t="s">
        <v>406</v>
      </c>
      <c r="D40" s="139" t="s">
        <v>351</v>
      </c>
      <c r="E40" s="163">
        <v>30000</v>
      </c>
      <c r="F40" s="273">
        <v>30000</v>
      </c>
      <c r="G40" s="273"/>
    </row>
    <row r="41" spans="1:7" ht="19.5" customHeight="1">
      <c r="A41" s="27"/>
      <c r="B41" s="28"/>
      <c r="C41" s="347" t="s">
        <v>407</v>
      </c>
      <c r="D41" s="137" t="s">
        <v>353</v>
      </c>
      <c r="E41" s="148">
        <v>1600</v>
      </c>
      <c r="F41" s="272">
        <v>1600</v>
      </c>
      <c r="G41" s="272"/>
    </row>
    <row r="42" spans="1:7" ht="19.5" customHeight="1">
      <c r="A42" s="75"/>
      <c r="B42" s="76"/>
      <c r="C42" s="341" t="s">
        <v>408</v>
      </c>
      <c r="D42" s="139" t="s">
        <v>354</v>
      </c>
      <c r="E42" s="163">
        <v>5000</v>
      </c>
      <c r="F42" s="273">
        <v>5000</v>
      </c>
      <c r="G42" s="273"/>
    </row>
    <row r="43" spans="1:7" ht="19.5" customHeight="1">
      <c r="A43" s="75"/>
      <c r="B43" s="76"/>
      <c r="C43" s="341" t="s">
        <v>409</v>
      </c>
      <c r="D43" s="139" t="s">
        <v>355</v>
      </c>
      <c r="E43" s="163">
        <v>21000</v>
      </c>
      <c r="F43" s="273">
        <v>21000</v>
      </c>
      <c r="G43" s="273"/>
    </row>
    <row r="44" spans="1:7" ht="19.5" customHeight="1">
      <c r="A44" s="75"/>
      <c r="B44" s="76"/>
      <c r="C44" s="341" t="s">
        <v>410</v>
      </c>
      <c r="D44" s="139" t="s">
        <v>356</v>
      </c>
      <c r="E44" s="163">
        <v>1500</v>
      </c>
      <c r="F44" s="273">
        <v>1500</v>
      </c>
      <c r="G44" s="273"/>
    </row>
    <row r="45" spans="1:7" ht="19.5" customHeight="1">
      <c r="A45" s="75"/>
      <c r="B45" s="76"/>
      <c r="C45" s="341" t="s">
        <v>402</v>
      </c>
      <c r="D45" s="139" t="s">
        <v>352</v>
      </c>
      <c r="E45" s="163">
        <v>2000</v>
      </c>
      <c r="F45" s="273">
        <v>2000</v>
      </c>
      <c r="G45" s="273"/>
    </row>
    <row r="46" spans="1:7" ht="28.5" customHeight="1">
      <c r="A46" s="281"/>
      <c r="B46" s="236">
        <v>75618</v>
      </c>
      <c r="C46" s="345"/>
      <c r="D46" s="237" t="s">
        <v>336</v>
      </c>
      <c r="E46" s="263">
        <f>SUM(E47:E50)</f>
        <v>58490</v>
      </c>
      <c r="F46" s="284">
        <f>SUM(F47:F50)</f>
        <v>58490</v>
      </c>
      <c r="G46" s="284"/>
    </row>
    <row r="47" spans="1:7" ht="19.5" customHeight="1">
      <c r="A47" s="75"/>
      <c r="B47" s="76"/>
      <c r="C47" s="341" t="s">
        <v>411</v>
      </c>
      <c r="D47" s="139" t="s">
        <v>357</v>
      </c>
      <c r="E47" s="163">
        <v>12500</v>
      </c>
      <c r="F47" s="273">
        <v>12500</v>
      </c>
      <c r="G47" s="273"/>
    </row>
    <row r="48" spans="1:7" ht="19.5" customHeight="1">
      <c r="A48" s="75"/>
      <c r="B48" s="76"/>
      <c r="C48" s="341" t="s">
        <v>412</v>
      </c>
      <c r="D48" s="139" t="s">
        <v>358</v>
      </c>
      <c r="E48" s="163">
        <v>43400</v>
      </c>
      <c r="F48" s="273">
        <v>43400</v>
      </c>
      <c r="G48" s="273"/>
    </row>
    <row r="49" spans="1:7" ht="26.25" customHeight="1">
      <c r="A49" s="75"/>
      <c r="B49" s="76"/>
      <c r="C49" s="341" t="s">
        <v>413</v>
      </c>
      <c r="D49" s="139" t="s">
        <v>359</v>
      </c>
      <c r="E49" s="163">
        <v>2500</v>
      </c>
      <c r="F49" s="273">
        <v>2500</v>
      </c>
      <c r="G49" s="273"/>
    </row>
    <row r="50" spans="1:7" ht="19.5" customHeight="1">
      <c r="A50" s="75"/>
      <c r="B50" s="76"/>
      <c r="C50" s="341" t="s">
        <v>402</v>
      </c>
      <c r="D50" s="139" t="s">
        <v>352</v>
      </c>
      <c r="E50" s="163">
        <v>90</v>
      </c>
      <c r="F50" s="273">
        <v>90</v>
      </c>
      <c r="G50" s="273"/>
    </row>
    <row r="51" spans="1:7" ht="19.5" customHeight="1">
      <c r="A51" s="281"/>
      <c r="B51" s="236">
        <v>75621</v>
      </c>
      <c r="C51" s="345"/>
      <c r="D51" s="237" t="s">
        <v>337</v>
      </c>
      <c r="E51" s="263">
        <f>SUM(E52:E53)</f>
        <v>385953</v>
      </c>
      <c r="F51" s="284">
        <f>SUM(F52:F53)</f>
        <v>385953</v>
      </c>
      <c r="G51" s="284"/>
    </row>
    <row r="52" spans="1:7" ht="19.5" customHeight="1">
      <c r="A52" s="75"/>
      <c r="B52" s="76"/>
      <c r="C52" s="341" t="s">
        <v>414</v>
      </c>
      <c r="D52" s="139" t="s">
        <v>360</v>
      </c>
      <c r="E52" s="163">
        <v>383953</v>
      </c>
      <c r="F52" s="273">
        <v>383953</v>
      </c>
      <c r="G52" s="273"/>
    </row>
    <row r="53" spans="1:7" ht="19.5" customHeight="1">
      <c r="A53" s="75"/>
      <c r="B53" s="76"/>
      <c r="C53" s="341" t="s">
        <v>415</v>
      </c>
      <c r="D53" s="139" t="s">
        <v>361</v>
      </c>
      <c r="E53" s="163">
        <v>2000</v>
      </c>
      <c r="F53" s="273">
        <v>2000</v>
      </c>
      <c r="G53" s="273"/>
    </row>
    <row r="54" spans="1:7" ht="19.5" customHeight="1">
      <c r="A54" s="283">
        <v>758</v>
      </c>
      <c r="B54" s="192"/>
      <c r="C54" s="344"/>
      <c r="D54" s="193" t="s">
        <v>287</v>
      </c>
      <c r="E54" s="194">
        <f>SUM(E55,E57,E59)</f>
        <v>5060947</v>
      </c>
      <c r="F54" s="285">
        <f>SUM(F55,F57,F59)</f>
        <v>5060947</v>
      </c>
      <c r="G54" s="285"/>
    </row>
    <row r="55" spans="1:7" ht="27" customHeight="1">
      <c r="A55" s="281"/>
      <c r="B55" s="236">
        <v>75801</v>
      </c>
      <c r="C55" s="345"/>
      <c r="D55" s="237" t="s">
        <v>338</v>
      </c>
      <c r="E55" s="263">
        <f>SUM(E56)</f>
        <v>2703854</v>
      </c>
      <c r="F55" s="284">
        <f>SUM(F56)</f>
        <v>2703854</v>
      </c>
      <c r="G55" s="284"/>
    </row>
    <row r="56" spans="1:7" ht="19.5" customHeight="1">
      <c r="A56" s="75"/>
      <c r="B56" s="76"/>
      <c r="C56" s="341">
        <v>2920</v>
      </c>
      <c r="D56" s="139" t="s">
        <v>362</v>
      </c>
      <c r="E56" s="163">
        <v>2703854</v>
      </c>
      <c r="F56" s="273">
        <v>2703854</v>
      </c>
      <c r="G56" s="273"/>
    </row>
    <row r="57" spans="1:7" ht="19.5" customHeight="1">
      <c r="A57" s="281"/>
      <c r="B57" s="236">
        <v>75807</v>
      </c>
      <c r="C57" s="345"/>
      <c r="D57" s="237" t="s">
        <v>339</v>
      </c>
      <c r="E57" s="263">
        <f>SUM(E58)</f>
        <v>2243214</v>
      </c>
      <c r="F57" s="284">
        <f>SUM(F58)</f>
        <v>2243214</v>
      </c>
      <c r="G57" s="284"/>
    </row>
    <row r="58" spans="1:7" ht="19.5" customHeight="1">
      <c r="A58" s="75"/>
      <c r="B58" s="76"/>
      <c r="C58" s="341">
        <v>2920</v>
      </c>
      <c r="D58" s="139" t="s">
        <v>362</v>
      </c>
      <c r="E58" s="163">
        <v>2243214</v>
      </c>
      <c r="F58" s="273">
        <v>2243214</v>
      </c>
      <c r="G58" s="273"/>
    </row>
    <row r="59" spans="1:7" ht="19.5" customHeight="1">
      <c r="A59" s="281"/>
      <c r="B59" s="236">
        <v>75831</v>
      </c>
      <c r="C59" s="345"/>
      <c r="D59" s="237" t="s">
        <v>340</v>
      </c>
      <c r="E59" s="263">
        <f>SUM(E60)</f>
        <v>113879</v>
      </c>
      <c r="F59" s="284">
        <f>SUM(F60)</f>
        <v>113879</v>
      </c>
      <c r="G59" s="284"/>
    </row>
    <row r="60" spans="1:7" ht="19.5" customHeight="1">
      <c r="A60" s="75"/>
      <c r="B60" s="76"/>
      <c r="C60" s="341">
        <v>2920</v>
      </c>
      <c r="D60" s="139" t="s">
        <v>362</v>
      </c>
      <c r="E60" s="163">
        <v>113879</v>
      </c>
      <c r="F60" s="273">
        <v>113879</v>
      </c>
      <c r="G60" s="273"/>
    </row>
    <row r="61" spans="1:7" ht="19.5" customHeight="1">
      <c r="A61" s="283">
        <v>801</v>
      </c>
      <c r="B61" s="192"/>
      <c r="C61" s="344"/>
      <c r="D61" s="193" t="s">
        <v>289</v>
      </c>
      <c r="E61" s="194">
        <f>SUM(E62)</f>
        <v>16291</v>
      </c>
      <c r="F61" s="285">
        <f>SUM(F62)</f>
        <v>16291</v>
      </c>
      <c r="G61" s="285"/>
    </row>
    <row r="62" spans="1:7" ht="19.5" customHeight="1">
      <c r="A62" s="278"/>
      <c r="B62" s="224">
        <v>80195</v>
      </c>
      <c r="C62" s="343"/>
      <c r="D62" s="244" t="s">
        <v>341</v>
      </c>
      <c r="E62" s="252">
        <f>SUM(E63)</f>
        <v>16291</v>
      </c>
      <c r="F62" s="279">
        <f>SUM(F63)</f>
        <v>16291</v>
      </c>
      <c r="G62" s="279"/>
    </row>
    <row r="63" spans="1:7" ht="27" customHeight="1">
      <c r="A63" s="27"/>
      <c r="B63" s="28"/>
      <c r="C63" s="347">
        <v>2030</v>
      </c>
      <c r="D63" s="137" t="s">
        <v>363</v>
      </c>
      <c r="E63" s="148">
        <v>16291</v>
      </c>
      <c r="F63" s="272">
        <v>16291</v>
      </c>
      <c r="G63" s="272"/>
    </row>
    <row r="64" spans="1:7" ht="19.5" customHeight="1">
      <c r="A64" s="283">
        <v>852</v>
      </c>
      <c r="B64" s="192"/>
      <c r="C64" s="344"/>
      <c r="D64" s="193" t="s">
        <v>303</v>
      </c>
      <c r="E64" s="194">
        <f>SUM(E65,E68,E71,E73)</f>
        <v>1802000</v>
      </c>
      <c r="F64" s="285">
        <f>SUM(F65,F68,F71,F73)</f>
        <v>1802000</v>
      </c>
      <c r="G64" s="285"/>
    </row>
    <row r="65" spans="1:7" ht="28.5" customHeight="1">
      <c r="A65" s="281"/>
      <c r="B65" s="236">
        <v>85212</v>
      </c>
      <c r="C65" s="345"/>
      <c r="D65" s="237" t="s">
        <v>306</v>
      </c>
      <c r="E65" s="263">
        <f>SUM(E66:E67)</f>
        <v>1702000</v>
      </c>
      <c r="F65" s="284">
        <f>SUM(F66:F67)</f>
        <v>1702000</v>
      </c>
      <c r="G65" s="284"/>
    </row>
    <row r="66" spans="1:7" ht="19.5" customHeight="1">
      <c r="A66" s="75"/>
      <c r="B66" s="76"/>
      <c r="C66" s="341" t="s">
        <v>400</v>
      </c>
      <c r="D66" s="139" t="s">
        <v>347</v>
      </c>
      <c r="E66" s="163">
        <v>2000</v>
      </c>
      <c r="F66" s="273">
        <v>2000</v>
      </c>
      <c r="G66" s="273"/>
    </row>
    <row r="67" spans="1:7" ht="39" customHeight="1">
      <c r="A67" s="75"/>
      <c r="B67" s="76"/>
      <c r="C67" s="341">
        <v>2010</v>
      </c>
      <c r="D67" s="139" t="s">
        <v>344</v>
      </c>
      <c r="E67" s="163">
        <v>1700000</v>
      </c>
      <c r="F67" s="273">
        <v>1700000</v>
      </c>
      <c r="G67" s="273"/>
    </row>
    <row r="68" spans="1:7" ht="30.75" customHeight="1">
      <c r="A68" s="281"/>
      <c r="B68" s="236">
        <v>85214</v>
      </c>
      <c r="C68" s="345"/>
      <c r="D68" s="237" t="s">
        <v>307</v>
      </c>
      <c r="E68" s="263">
        <f>SUM(E69:E70)</f>
        <v>32000</v>
      </c>
      <c r="F68" s="284">
        <f>SUM(F69:F70)</f>
        <v>32000</v>
      </c>
      <c r="G68" s="284"/>
    </row>
    <row r="69" spans="1:7" ht="40.5" customHeight="1">
      <c r="A69" s="75"/>
      <c r="B69" s="76"/>
      <c r="C69" s="341">
        <v>2010</v>
      </c>
      <c r="D69" s="139" t="s">
        <v>344</v>
      </c>
      <c r="E69" s="163">
        <v>8000</v>
      </c>
      <c r="F69" s="273">
        <v>8000</v>
      </c>
      <c r="G69" s="273"/>
    </row>
    <row r="70" spans="1:7" ht="29.25" customHeight="1">
      <c r="A70" s="75"/>
      <c r="B70" s="76"/>
      <c r="C70" s="341">
        <v>2030</v>
      </c>
      <c r="D70" s="139" t="s">
        <v>363</v>
      </c>
      <c r="E70" s="163">
        <v>24000</v>
      </c>
      <c r="F70" s="273">
        <v>24000</v>
      </c>
      <c r="G70" s="273"/>
    </row>
    <row r="71" spans="1:7" ht="19.5" customHeight="1">
      <c r="A71" s="281"/>
      <c r="B71" s="236">
        <v>85219</v>
      </c>
      <c r="C71" s="345"/>
      <c r="D71" s="237" t="s">
        <v>308</v>
      </c>
      <c r="E71" s="263">
        <f>SUM(E72)</f>
        <v>53000</v>
      </c>
      <c r="F71" s="284">
        <f>SUM(F72)</f>
        <v>53000</v>
      </c>
      <c r="G71" s="284"/>
    </row>
    <row r="72" spans="1:7" ht="27.75" customHeight="1">
      <c r="A72" s="75"/>
      <c r="B72" s="76"/>
      <c r="C72" s="341">
        <v>2030</v>
      </c>
      <c r="D72" s="139" t="s">
        <v>363</v>
      </c>
      <c r="E72" s="163">
        <v>53000</v>
      </c>
      <c r="F72" s="273">
        <v>53000</v>
      </c>
      <c r="G72" s="273"/>
    </row>
    <row r="73" spans="1:7" ht="19.5" customHeight="1">
      <c r="A73" s="281"/>
      <c r="B73" s="236">
        <v>85295</v>
      </c>
      <c r="C73" s="345"/>
      <c r="D73" s="237" t="s">
        <v>341</v>
      </c>
      <c r="E73" s="263">
        <f>SUM(E74)</f>
        <v>15000</v>
      </c>
      <c r="F73" s="284">
        <f>SUM(F74)</f>
        <v>15000</v>
      </c>
      <c r="G73" s="284"/>
    </row>
    <row r="74" spans="1:7" ht="28.5" customHeight="1">
      <c r="A74" s="75"/>
      <c r="B74" s="76"/>
      <c r="C74" s="341">
        <v>2030</v>
      </c>
      <c r="D74" s="139" t="s">
        <v>363</v>
      </c>
      <c r="E74" s="163">
        <v>15000</v>
      </c>
      <c r="F74" s="273">
        <v>15000</v>
      </c>
      <c r="G74" s="273"/>
    </row>
    <row r="75" spans="1:7" ht="19.5" customHeight="1">
      <c r="A75" s="283">
        <v>900</v>
      </c>
      <c r="B75" s="192"/>
      <c r="C75" s="344"/>
      <c r="D75" s="193" t="s">
        <v>312</v>
      </c>
      <c r="E75" s="194">
        <f>SUM(E76,E79)</f>
        <v>32600</v>
      </c>
      <c r="F75" s="285">
        <f>SUM(F76,F79)</f>
        <v>32600</v>
      </c>
      <c r="G75" s="285"/>
    </row>
    <row r="76" spans="1:7" ht="19.5" customHeight="1">
      <c r="A76" s="281"/>
      <c r="B76" s="236">
        <v>90003</v>
      </c>
      <c r="C76" s="345"/>
      <c r="D76" s="237" t="s">
        <v>314</v>
      </c>
      <c r="E76" s="263">
        <f>SUM(E77:E78)</f>
        <v>32100</v>
      </c>
      <c r="F76" s="284">
        <f>SUM(F77:F78)</f>
        <v>32100</v>
      </c>
      <c r="G76" s="284"/>
    </row>
    <row r="77" spans="1:7" ht="19.5" customHeight="1">
      <c r="A77" s="75"/>
      <c r="B77" s="76"/>
      <c r="C77" s="341" t="s">
        <v>410</v>
      </c>
      <c r="D77" s="139" t="s">
        <v>356</v>
      </c>
      <c r="E77" s="163">
        <v>100</v>
      </c>
      <c r="F77" s="273">
        <v>100</v>
      </c>
      <c r="G77" s="273"/>
    </row>
    <row r="78" spans="1:7" ht="19.5" customHeight="1">
      <c r="A78" s="75"/>
      <c r="B78" s="76"/>
      <c r="C78" s="341" t="s">
        <v>397</v>
      </c>
      <c r="D78" s="139" t="s">
        <v>364</v>
      </c>
      <c r="E78" s="163">
        <v>32000</v>
      </c>
      <c r="F78" s="273">
        <v>32000</v>
      </c>
      <c r="G78" s="273"/>
    </row>
    <row r="79" spans="1:7" ht="19.5" customHeight="1">
      <c r="A79" s="281"/>
      <c r="B79" s="236">
        <v>90017</v>
      </c>
      <c r="C79" s="345"/>
      <c r="D79" s="237" t="s">
        <v>342</v>
      </c>
      <c r="E79" s="263">
        <f>SUM(E80)</f>
        <v>500</v>
      </c>
      <c r="F79" s="284">
        <f>SUM(F80)</f>
        <v>500</v>
      </c>
      <c r="G79" s="284"/>
    </row>
    <row r="80" spans="1:7" ht="24" customHeight="1" thickBot="1">
      <c r="A80" s="75"/>
      <c r="B80" s="76"/>
      <c r="C80" s="341">
        <v>2370</v>
      </c>
      <c r="D80" s="139" t="s">
        <v>365</v>
      </c>
      <c r="E80" s="163">
        <v>500</v>
      </c>
      <c r="F80" s="273">
        <v>500</v>
      </c>
      <c r="G80" s="273"/>
    </row>
    <row r="81" spans="1:7" s="96" customFormat="1" ht="19.5" customHeight="1" thickBot="1" thickTop="1">
      <c r="A81" s="369" t="s">
        <v>330</v>
      </c>
      <c r="B81" s="370"/>
      <c r="C81" s="370"/>
      <c r="D81" s="371"/>
      <c r="E81" s="286">
        <f>SUM(E75,E64,E61,E54,E26,E23,E20,E13,E10,E7)</f>
        <v>8191518</v>
      </c>
      <c r="F81" s="287">
        <f>SUM(F75,F64,F61,F54,F26,F23,F20,F13,F10,F7)</f>
        <v>8191518</v>
      </c>
      <c r="G81" s="336"/>
    </row>
    <row r="82" spans="2:5" ht="13.5" thickTop="1">
      <c r="B82" s="2"/>
      <c r="C82" s="2"/>
      <c r="D82" s="2"/>
      <c r="E82" s="2"/>
    </row>
    <row r="83" spans="1:5" ht="12.75">
      <c r="A83" s="105"/>
      <c r="B83" s="2"/>
      <c r="C83" s="2"/>
      <c r="D83" s="2"/>
      <c r="E83" s="2"/>
    </row>
    <row r="84" spans="2:5" ht="12.75">
      <c r="B84" s="9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</sheetData>
  <mergeCells count="9">
    <mergeCell ref="A81:D81"/>
    <mergeCell ref="D3:D5"/>
    <mergeCell ref="E3:G3"/>
    <mergeCell ref="F4:G4"/>
    <mergeCell ref="A1:G1"/>
    <mergeCell ref="E4:E5"/>
    <mergeCell ref="A3:A5"/>
    <mergeCell ref="B3:B5"/>
    <mergeCell ref="C3:C5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VII/59/2007
z dnia  10.12.2007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C1">
      <selection activeCell="D23" sqref="D2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08" t="s">
        <v>63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16.5">
      <c r="A2" s="408" t="s">
        <v>378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382" t="s">
        <v>64</v>
      </c>
      <c r="B5" s="382" t="s">
        <v>0</v>
      </c>
      <c r="C5" s="378" t="s">
        <v>175</v>
      </c>
      <c r="D5" s="409" t="s">
        <v>88</v>
      </c>
      <c r="E5" s="410"/>
      <c r="F5" s="410"/>
      <c r="G5" s="411"/>
      <c r="H5" s="378" t="s">
        <v>9</v>
      </c>
      <c r="I5" s="378"/>
      <c r="J5" s="378" t="s">
        <v>176</v>
      </c>
      <c r="K5" s="378" t="s">
        <v>379</v>
      </c>
    </row>
    <row r="6" spans="1:11" ht="15" customHeight="1">
      <c r="A6" s="382"/>
      <c r="B6" s="382"/>
      <c r="C6" s="378"/>
      <c r="D6" s="378" t="s">
        <v>7</v>
      </c>
      <c r="E6" s="404" t="s">
        <v>6</v>
      </c>
      <c r="F6" s="405"/>
      <c r="G6" s="406"/>
      <c r="H6" s="378" t="s">
        <v>7</v>
      </c>
      <c r="I6" s="378" t="s">
        <v>67</v>
      </c>
      <c r="J6" s="378"/>
      <c r="K6" s="378"/>
    </row>
    <row r="7" spans="1:11" ht="18" customHeight="1">
      <c r="A7" s="382"/>
      <c r="B7" s="382"/>
      <c r="C7" s="378"/>
      <c r="D7" s="378"/>
      <c r="E7" s="375" t="s">
        <v>177</v>
      </c>
      <c r="F7" s="404" t="s">
        <v>6</v>
      </c>
      <c r="G7" s="406"/>
      <c r="H7" s="378"/>
      <c r="I7" s="378"/>
      <c r="J7" s="378"/>
      <c r="K7" s="378"/>
    </row>
    <row r="8" spans="1:11" ht="42" customHeight="1">
      <c r="A8" s="382"/>
      <c r="B8" s="382"/>
      <c r="C8" s="378"/>
      <c r="D8" s="378"/>
      <c r="E8" s="377"/>
      <c r="F8" s="109" t="s">
        <v>174</v>
      </c>
      <c r="G8" s="109" t="s">
        <v>173</v>
      </c>
      <c r="H8" s="378"/>
      <c r="I8" s="378"/>
      <c r="J8" s="378"/>
      <c r="K8" s="378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2" t="s">
        <v>11</v>
      </c>
      <c r="B10" s="26" t="s">
        <v>12</v>
      </c>
      <c r="C10" s="308">
        <v>3350</v>
      </c>
      <c r="D10" s="295">
        <v>183905</v>
      </c>
      <c r="E10" s="295">
        <v>23105</v>
      </c>
      <c r="F10" s="295">
        <v>23105</v>
      </c>
      <c r="G10" s="295"/>
      <c r="H10" s="295">
        <v>183877</v>
      </c>
      <c r="I10" s="295">
        <v>500</v>
      </c>
      <c r="J10" s="295">
        <v>3378</v>
      </c>
      <c r="K10" s="309" t="s">
        <v>51</v>
      </c>
    </row>
    <row r="11" spans="1:11" ht="19.5" customHeight="1">
      <c r="A11" s="43"/>
      <c r="B11" s="44" t="s">
        <v>96</v>
      </c>
      <c r="C11" s="148"/>
      <c r="D11" s="148"/>
      <c r="E11" s="295"/>
      <c r="F11" s="148"/>
      <c r="G11" s="148"/>
      <c r="H11" s="148"/>
      <c r="I11" s="148"/>
      <c r="J11" s="148"/>
      <c r="K11" s="310"/>
    </row>
    <row r="12" spans="1:11" ht="19.5" customHeight="1">
      <c r="A12" s="43"/>
      <c r="B12" s="116" t="s">
        <v>234</v>
      </c>
      <c r="C12" s="148">
        <v>3350</v>
      </c>
      <c r="D12" s="148">
        <v>183905</v>
      </c>
      <c r="E12" s="148">
        <v>23105</v>
      </c>
      <c r="F12" s="148">
        <v>23105</v>
      </c>
      <c r="G12" s="148"/>
      <c r="H12" s="148">
        <v>183877</v>
      </c>
      <c r="I12" s="148">
        <v>500</v>
      </c>
      <c r="J12" s="148">
        <v>3378</v>
      </c>
      <c r="K12" s="310" t="s">
        <v>51</v>
      </c>
    </row>
    <row r="13" spans="1:11" ht="19.5" customHeight="1">
      <c r="A13" s="43"/>
      <c r="B13" s="45" t="s">
        <v>14</v>
      </c>
      <c r="C13" s="148"/>
      <c r="D13" s="148"/>
      <c r="E13" s="148"/>
      <c r="F13" s="148"/>
      <c r="G13" s="148"/>
      <c r="H13" s="148"/>
      <c r="I13" s="148"/>
      <c r="J13" s="148"/>
      <c r="K13" s="310" t="s">
        <v>51</v>
      </c>
    </row>
    <row r="14" spans="1:11" ht="19.5" customHeight="1">
      <c r="A14" s="43"/>
      <c r="B14" s="45" t="s">
        <v>15</v>
      </c>
      <c r="C14" s="148"/>
      <c r="D14" s="148"/>
      <c r="E14" s="148"/>
      <c r="F14" s="148"/>
      <c r="G14" s="148"/>
      <c r="H14" s="148"/>
      <c r="I14" s="148"/>
      <c r="J14" s="148"/>
      <c r="K14" s="310" t="s">
        <v>51</v>
      </c>
    </row>
    <row r="15" spans="1:11" ht="19.5" customHeight="1">
      <c r="A15" s="46"/>
      <c r="B15" s="47" t="s">
        <v>1</v>
      </c>
      <c r="C15" s="296"/>
      <c r="D15" s="296"/>
      <c r="E15" s="296"/>
      <c r="F15" s="296"/>
      <c r="G15" s="296"/>
      <c r="H15" s="296"/>
      <c r="I15" s="296"/>
      <c r="J15" s="296"/>
      <c r="K15" s="311" t="s">
        <v>51</v>
      </c>
    </row>
    <row r="16" spans="1:11" ht="19.5" customHeight="1">
      <c r="A16" s="42" t="s">
        <v>16</v>
      </c>
      <c r="B16" s="108" t="s">
        <v>172</v>
      </c>
      <c r="C16" s="295">
        <v>100</v>
      </c>
      <c r="D16" s="295">
        <v>50000</v>
      </c>
      <c r="E16" s="310"/>
      <c r="F16" s="310" t="s">
        <v>51</v>
      </c>
      <c r="G16" s="310" t="s">
        <v>51</v>
      </c>
      <c r="H16" s="295">
        <v>50080</v>
      </c>
      <c r="I16" s="310" t="s">
        <v>51</v>
      </c>
      <c r="J16" s="295">
        <v>20</v>
      </c>
      <c r="K16" s="295"/>
    </row>
    <row r="17" spans="1:11" ht="19.5" customHeight="1">
      <c r="A17" s="28"/>
      <c r="B17" s="44" t="s">
        <v>96</v>
      </c>
      <c r="C17" s="148"/>
      <c r="D17" s="148"/>
      <c r="E17" s="310"/>
      <c r="F17" s="310"/>
      <c r="G17" s="310"/>
      <c r="H17" s="148"/>
      <c r="I17" s="310"/>
      <c r="J17" s="148"/>
      <c r="K17" s="148"/>
    </row>
    <row r="18" spans="1:11" ht="19.5" customHeight="1">
      <c r="A18" s="28"/>
      <c r="B18" s="116" t="s">
        <v>235</v>
      </c>
      <c r="C18" s="148">
        <v>100</v>
      </c>
      <c r="D18" s="148">
        <v>50000</v>
      </c>
      <c r="E18" s="310"/>
      <c r="F18" s="310" t="s">
        <v>51</v>
      </c>
      <c r="G18" s="310" t="s">
        <v>51</v>
      </c>
      <c r="H18" s="148">
        <v>50080</v>
      </c>
      <c r="I18" s="310" t="s">
        <v>51</v>
      </c>
      <c r="J18" s="148">
        <v>20</v>
      </c>
      <c r="K18" s="148"/>
    </row>
    <row r="19" spans="1:11" ht="19.5" customHeight="1">
      <c r="A19" s="28"/>
      <c r="B19" s="45" t="s">
        <v>14</v>
      </c>
      <c r="C19" s="148"/>
      <c r="D19" s="148"/>
      <c r="E19" s="310"/>
      <c r="F19" s="310" t="s">
        <v>51</v>
      </c>
      <c r="G19" s="310" t="s">
        <v>51</v>
      </c>
      <c r="H19" s="148"/>
      <c r="I19" s="310" t="s">
        <v>51</v>
      </c>
      <c r="J19" s="148"/>
      <c r="K19" s="148"/>
    </row>
    <row r="20" spans="1:11" ht="19.5" customHeight="1">
      <c r="A20" s="28"/>
      <c r="B20" s="45" t="s">
        <v>15</v>
      </c>
      <c r="C20" s="148"/>
      <c r="D20" s="148"/>
      <c r="E20" s="310"/>
      <c r="F20" s="310" t="s">
        <v>51</v>
      </c>
      <c r="G20" s="310" t="s">
        <v>51</v>
      </c>
      <c r="H20" s="148"/>
      <c r="I20" s="310" t="s">
        <v>51</v>
      </c>
      <c r="J20" s="148"/>
      <c r="K20" s="148"/>
    </row>
    <row r="21" spans="1:11" ht="19.5" customHeight="1">
      <c r="A21" s="29"/>
      <c r="B21" s="47" t="s">
        <v>1</v>
      </c>
      <c r="C21" s="296"/>
      <c r="D21" s="296"/>
      <c r="E21" s="311"/>
      <c r="F21" s="311" t="s">
        <v>51</v>
      </c>
      <c r="G21" s="311" t="s">
        <v>51</v>
      </c>
      <c r="H21" s="296"/>
      <c r="I21" s="311" t="s">
        <v>51</v>
      </c>
      <c r="J21" s="296"/>
      <c r="K21" s="296"/>
    </row>
    <row r="22" spans="1:11" s="96" customFormat="1" ht="19.5" customHeight="1">
      <c r="A22" s="407" t="s">
        <v>152</v>
      </c>
      <c r="B22" s="407"/>
      <c r="C22" s="312">
        <f>SUM(C10,C16)</f>
        <v>3450</v>
      </c>
      <c r="D22" s="312">
        <v>257010</v>
      </c>
      <c r="E22" s="312">
        <v>23105</v>
      </c>
      <c r="F22" s="312">
        <v>23105</v>
      </c>
      <c r="G22" s="312"/>
      <c r="H22" s="312">
        <v>257062</v>
      </c>
      <c r="I22" s="312">
        <v>500</v>
      </c>
      <c r="J22" s="312">
        <f>SUM(J10,J16)</f>
        <v>3398</v>
      </c>
      <c r="K22" s="312"/>
    </row>
    <row r="23" ht="4.5" customHeight="1"/>
    <row r="24" ht="12.75" customHeight="1">
      <c r="A24" s="110" t="s">
        <v>178</v>
      </c>
    </row>
    <row r="25" ht="14.25">
      <c r="A25" s="110" t="s">
        <v>180</v>
      </c>
    </row>
    <row r="26" ht="12.75">
      <c r="A26" s="110" t="s">
        <v>181</v>
      </c>
    </row>
    <row r="27" ht="12.75">
      <c r="A27" s="110" t="s">
        <v>179</v>
      </c>
    </row>
  </sheetData>
  <mergeCells count="16"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 do Uchwały Rady Nr III/12/08 z dnia 22.04.2008 ,Załącznik nr 8
do Uchwały Rady Gminy nr VII/59/2007
z dnia  10.12.2007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94" t="s">
        <v>384</v>
      </c>
      <c r="B1" s="394"/>
      <c r="C1" s="394"/>
      <c r="D1" s="394"/>
      <c r="E1" s="394"/>
      <c r="F1" s="394"/>
      <c r="G1" s="394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382" t="s">
        <v>64</v>
      </c>
      <c r="B4" s="382" t="s">
        <v>2</v>
      </c>
      <c r="C4" s="382" t="s">
        <v>3</v>
      </c>
      <c r="D4" s="397" t="s">
        <v>160</v>
      </c>
      <c r="E4" s="378" t="s">
        <v>89</v>
      </c>
      <c r="F4" s="378" t="s">
        <v>90</v>
      </c>
      <c r="G4" s="378" t="s">
        <v>44</v>
      </c>
    </row>
    <row r="5" spans="1:7" ht="19.5" customHeight="1">
      <c r="A5" s="382"/>
      <c r="B5" s="382"/>
      <c r="C5" s="382"/>
      <c r="D5" s="398"/>
      <c r="E5" s="378"/>
      <c r="F5" s="378"/>
      <c r="G5" s="378"/>
    </row>
    <row r="6" spans="1:7" ht="19.5" customHeight="1">
      <c r="A6" s="382"/>
      <c r="B6" s="382"/>
      <c r="C6" s="382"/>
      <c r="D6" s="399"/>
      <c r="E6" s="378"/>
      <c r="F6" s="378"/>
      <c r="G6" s="378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412" t="s">
        <v>152</v>
      </c>
      <c r="B13" s="413"/>
      <c r="C13" s="413"/>
      <c r="D13" s="413"/>
      <c r="E13" s="414"/>
      <c r="F13" s="34"/>
      <c r="G13" s="34"/>
    </row>
    <row r="15" ht="12.75">
      <c r="A15" s="105" t="s">
        <v>223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83" t="s">
        <v>385</v>
      </c>
      <c r="B1" s="383"/>
      <c r="C1" s="383"/>
      <c r="D1" s="383"/>
      <c r="E1" s="383"/>
      <c r="F1" s="383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160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6">
        <v>1</v>
      </c>
      <c r="B6" s="36">
        <v>921</v>
      </c>
      <c r="C6" s="36">
        <v>92116</v>
      </c>
      <c r="D6" s="36">
        <v>2480</v>
      </c>
      <c r="E6" s="36" t="s">
        <v>230</v>
      </c>
      <c r="F6" s="291">
        <v>60000</v>
      </c>
    </row>
    <row r="7" spans="1:6" ht="30" customHeight="1">
      <c r="A7" s="38"/>
      <c r="B7" s="38"/>
      <c r="C7" s="38"/>
      <c r="D7" s="38"/>
      <c r="E7" s="38"/>
      <c r="F7" s="292"/>
    </row>
    <row r="8" spans="1:6" ht="30" customHeight="1">
      <c r="A8" s="38"/>
      <c r="B8" s="38"/>
      <c r="C8" s="38"/>
      <c r="D8" s="38"/>
      <c r="E8" s="38"/>
      <c r="F8" s="292"/>
    </row>
    <row r="9" spans="1:6" ht="30" customHeight="1">
      <c r="A9" s="41"/>
      <c r="B9" s="41"/>
      <c r="C9" s="41"/>
      <c r="D9" s="41"/>
      <c r="E9" s="41"/>
      <c r="F9" s="293"/>
    </row>
    <row r="10" spans="1:6" ht="30" customHeight="1">
      <c r="A10" s="412" t="s">
        <v>152</v>
      </c>
      <c r="B10" s="413"/>
      <c r="C10" s="413"/>
      <c r="D10" s="413"/>
      <c r="E10" s="414"/>
      <c r="F10" s="290">
        <v>60000</v>
      </c>
    </row>
    <row r="12" ht="12.75">
      <c r="A12" s="110" t="s">
        <v>182</v>
      </c>
    </row>
    <row r="13" ht="12.75">
      <c r="A13" s="105" t="s">
        <v>183</v>
      </c>
    </row>
    <row r="15" ht="12.75">
      <c r="A15" s="105" t="s">
        <v>223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9 
do Uchwały Rady Gminy Nr VII/59/2007 
z dnia 10.12.2007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96" t="s">
        <v>386</v>
      </c>
      <c r="B1" s="396"/>
      <c r="C1" s="396"/>
      <c r="D1" s="396"/>
      <c r="E1" s="396"/>
      <c r="F1" s="396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45</v>
      </c>
      <c r="F4" s="20" t="s">
        <v>46</v>
      </c>
    </row>
    <row r="5" spans="1:6" s="103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8">
        <v>1</v>
      </c>
      <c r="B6" s="48">
        <v>851</v>
      </c>
      <c r="C6" s="48">
        <v>85154</v>
      </c>
      <c r="D6" s="48">
        <v>2830</v>
      </c>
      <c r="E6" s="48" t="s">
        <v>229</v>
      </c>
      <c r="F6" s="313">
        <v>5000</v>
      </c>
    </row>
    <row r="7" spans="1:6" ht="30" customHeight="1">
      <c r="A7" s="49"/>
      <c r="B7" s="49"/>
      <c r="C7" s="49"/>
      <c r="D7" s="49"/>
      <c r="E7" s="49"/>
      <c r="F7" s="314"/>
    </row>
    <row r="8" spans="1:6" ht="30" customHeight="1">
      <c r="A8" s="49"/>
      <c r="B8" s="49"/>
      <c r="C8" s="49"/>
      <c r="D8" s="49"/>
      <c r="E8" s="49"/>
      <c r="F8" s="314"/>
    </row>
    <row r="9" spans="1:6" ht="30" customHeight="1">
      <c r="A9" s="50"/>
      <c r="B9" s="50"/>
      <c r="C9" s="50"/>
      <c r="D9" s="50"/>
      <c r="E9" s="50"/>
      <c r="F9" s="315"/>
    </row>
    <row r="10" spans="1:6" ht="30" customHeight="1">
      <c r="A10" s="412" t="s">
        <v>152</v>
      </c>
      <c r="B10" s="413"/>
      <c r="C10" s="413"/>
      <c r="D10" s="413"/>
      <c r="E10" s="414"/>
      <c r="F10" s="290">
        <v>5000</v>
      </c>
    </row>
    <row r="12" ht="12.75">
      <c r="A12" s="105" t="s">
        <v>225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10
 do Uchwały Rady  Gminy nr VII/59/2007  
z dnia 10.12.2007r.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6" sqref="C16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74" t="s">
        <v>40</v>
      </c>
      <c r="B1" s="374"/>
      <c r="C1" s="374"/>
      <c r="D1" s="8"/>
      <c r="E1" s="8"/>
      <c r="F1" s="8"/>
      <c r="G1" s="8"/>
      <c r="H1" s="8"/>
      <c r="I1" s="8"/>
      <c r="J1" s="8"/>
    </row>
    <row r="2" spans="1:7" ht="19.5" customHeight="1">
      <c r="A2" s="374" t="s">
        <v>48</v>
      </c>
      <c r="B2" s="374"/>
      <c r="C2" s="374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387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51" t="s">
        <v>66</v>
      </c>
      <c r="C6" s="316">
        <v>4200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16</v>
      </c>
      <c r="B7" s="51" t="s">
        <v>10</v>
      </c>
      <c r="C7" s="316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 t="s">
        <v>237</v>
      </c>
      <c r="C8" s="317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7" t="s">
        <v>14</v>
      </c>
      <c r="B9" s="54"/>
      <c r="C9" s="318"/>
      <c r="D9" s="10"/>
      <c r="E9" s="10"/>
      <c r="F9" s="10"/>
      <c r="G9" s="10"/>
      <c r="H9" s="10"/>
      <c r="I9" s="11"/>
      <c r="J9" s="11"/>
    </row>
    <row r="10" spans="1:10" ht="19.5" customHeight="1">
      <c r="A10" s="40" t="s">
        <v>15</v>
      </c>
      <c r="B10" s="55"/>
      <c r="C10" s="319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17</v>
      </c>
      <c r="B11" s="51" t="s">
        <v>9</v>
      </c>
      <c r="C11" s="316">
        <v>7650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5" t="s">
        <v>13</v>
      </c>
      <c r="B12" s="56" t="s">
        <v>38</v>
      </c>
      <c r="C12" s="320">
        <v>7650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7"/>
      <c r="B13" s="54" t="s">
        <v>238</v>
      </c>
      <c r="C13" s="318">
        <v>500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7"/>
      <c r="B14" s="54" t="s">
        <v>239</v>
      </c>
      <c r="C14" s="318">
        <v>1000</v>
      </c>
      <c r="D14" s="10"/>
      <c r="E14" s="10"/>
      <c r="F14" s="10"/>
      <c r="G14" s="10"/>
      <c r="H14" s="10"/>
      <c r="I14" s="11"/>
      <c r="J14" s="11"/>
    </row>
    <row r="15" spans="1:10" ht="15" customHeight="1">
      <c r="A15" s="37"/>
      <c r="B15" s="54" t="s">
        <v>388</v>
      </c>
      <c r="C15" s="318">
        <v>5150</v>
      </c>
      <c r="D15" s="10"/>
      <c r="E15" s="10"/>
      <c r="F15" s="10"/>
      <c r="G15" s="10"/>
      <c r="H15" s="10"/>
      <c r="I15" s="11"/>
      <c r="J15" s="11"/>
    </row>
    <row r="16" spans="1:10" ht="15" customHeight="1">
      <c r="A16" s="37"/>
      <c r="B16" s="54" t="s">
        <v>395</v>
      </c>
      <c r="C16" s="318">
        <v>1000</v>
      </c>
      <c r="D16" s="10"/>
      <c r="E16" s="10"/>
      <c r="F16" s="10"/>
      <c r="G16" s="10"/>
      <c r="H16" s="10"/>
      <c r="I16" s="11"/>
      <c r="J16" s="11"/>
    </row>
    <row r="17" spans="1:10" ht="19.5" customHeight="1">
      <c r="A17" s="37" t="s">
        <v>14</v>
      </c>
      <c r="B17" s="54" t="s">
        <v>41</v>
      </c>
      <c r="C17" s="318"/>
      <c r="D17" s="10"/>
      <c r="E17" s="10"/>
      <c r="F17" s="10"/>
      <c r="G17" s="10"/>
      <c r="H17" s="10"/>
      <c r="I17" s="11"/>
      <c r="J17" s="11"/>
    </row>
    <row r="18" spans="1:10" ht="15">
      <c r="A18" s="37"/>
      <c r="B18" s="57"/>
      <c r="C18" s="318"/>
      <c r="D18" s="10"/>
      <c r="E18" s="10"/>
      <c r="F18" s="10"/>
      <c r="G18" s="10"/>
      <c r="H18" s="10"/>
      <c r="I18" s="11"/>
      <c r="J18" s="11"/>
    </row>
    <row r="19" spans="1:10" ht="15" customHeight="1">
      <c r="A19" s="40"/>
      <c r="B19" s="58"/>
      <c r="C19" s="319"/>
      <c r="D19" s="10"/>
      <c r="E19" s="10"/>
      <c r="F19" s="10"/>
      <c r="G19" s="10"/>
      <c r="H19" s="10"/>
      <c r="I19" s="11"/>
      <c r="J19" s="11"/>
    </row>
    <row r="20" spans="1:10" ht="19.5" customHeight="1">
      <c r="A20" s="32" t="s">
        <v>39</v>
      </c>
      <c r="B20" s="51" t="s">
        <v>68</v>
      </c>
      <c r="C20" s="316">
        <v>50</v>
      </c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1"/>
      <c r="J25" s="11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Gminy nr VII/59/2007
z dnia 10.11.20072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74" t="s">
        <v>227</v>
      </c>
      <c r="B1" s="374"/>
      <c r="C1" s="374"/>
      <c r="D1" s="8"/>
      <c r="E1" s="8"/>
      <c r="F1" s="8"/>
      <c r="G1" s="8"/>
      <c r="H1" s="8"/>
      <c r="I1" s="8"/>
      <c r="J1" s="8"/>
    </row>
    <row r="2" spans="1:7" ht="19.5" customHeight="1">
      <c r="A2" s="374" t="s">
        <v>123</v>
      </c>
      <c r="B2" s="374"/>
      <c r="C2" s="374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387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51" t="s">
        <v>66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16</v>
      </c>
      <c r="B7" s="51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37" t="s">
        <v>14</v>
      </c>
      <c r="B9" s="54"/>
      <c r="C9" s="37"/>
      <c r="D9" s="10"/>
      <c r="E9" s="10"/>
      <c r="F9" s="10"/>
      <c r="G9" s="10"/>
      <c r="H9" s="10"/>
      <c r="I9" s="11"/>
      <c r="J9" s="11"/>
    </row>
    <row r="10" spans="1:10" ht="19.5" customHeight="1">
      <c r="A10" s="40" t="s">
        <v>15</v>
      </c>
      <c r="B10" s="55"/>
      <c r="C10" s="40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17</v>
      </c>
      <c r="B11" s="51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5" t="s">
        <v>13</v>
      </c>
      <c r="B12" s="56" t="s">
        <v>38</v>
      </c>
      <c r="C12" s="35"/>
      <c r="D12" s="10"/>
      <c r="E12" s="10"/>
      <c r="F12" s="10"/>
      <c r="G12" s="10"/>
      <c r="H12" s="10"/>
      <c r="I12" s="11"/>
      <c r="J12" s="11"/>
    </row>
    <row r="13" spans="1:10" ht="15" customHeight="1">
      <c r="A13" s="37"/>
      <c r="B13" s="54"/>
      <c r="C13" s="37"/>
      <c r="D13" s="10"/>
      <c r="E13" s="10"/>
      <c r="F13" s="10"/>
      <c r="G13" s="10"/>
      <c r="H13" s="10"/>
      <c r="I13" s="11"/>
      <c r="J13" s="11"/>
    </row>
    <row r="14" spans="1:10" ht="15" customHeight="1">
      <c r="A14" s="37"/>
      <c r="B14" s="54"/>
      <c r="C14" s="37"/>
      <c r="D14" s="10"/>
      <c r="E14" s="10"/>
      <c r="F14" s="10"/>
      <c r="G14" s="10"/>
      <c r="H14" s="10"/>
      <c r="I14" s="11"/>
      <c r="J14" s="11"/>
    </row>
    <row r="15" spans="1:10" ht="19.5" customHeight="1">
      <c r="A15" s="37" t="s">
        <v>14</v>
      </c>
      <c r="B15" s="54" t="s">
        <v>41</v>
      </c>
      <c r="C15" s="37"/>
      <c r="D15" s="10"/>
      <c r="E15" s="10"/>
      <c r="F15" s="10"/>
      <c r="G15" s="10"/>
      <c r="H15" s="10"/>
      <c r="I15" s="11"/>
      <c r="J15" s="11"/>
    </row>
    <row r="16" spans="1:10" ht="15">
      <c r="A16" s="37"/>
      <c r="B16" s="57"/>
      <c r="C16" s="37"/>
      <c r="D16" s="10"/>
      <c r="E16" s="10"/>
      <c r="F16" s="10"/>
      <c r="G16" s="10"/>
      <c r="H16" s="10"/>
      <c r="I16" s="11"/>
      <c r="J16" s="11"/>
    </row>
    <row r="17" spans="1:10" ht="15" customHeight="1">
      <c r="A17" s="40"/>
      <c r="B17" s="58"/>
      <c r="C17" s="40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39</v>
      </c>
      <c r="B18" s="51" t="s">
        <v>68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4" customFormat="1" ht="12.75">
      <c r="A20" s="415" t="s">
        <v>228</v>
      </c>
      <c r="B20" s="416"/>
      <c r="C20" s="416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74" t="s">
        <v>389</v>
      </c>
      <c r="B1" s="374"/>
      <c r="C1" s="374"/>
      <c r="D1" s="374"/>
      <c r="E1" s="374"/>
      <c r="F1" s="374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157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8"/>
      <c r="B7" s="28"/>
      <c r="C7" s="28"/>
      <c r="D7" s="28"/>
      <c r="E7" s="28"/>
      <c r="F7" s="28"/>
    </row>
    <row r="8" spans="1:6" ht="30" customHeight="1">
      <c r="A8" s="28"/>
      <c r="B8" s="28"/>
      <c r="C8" s="28"/>
      <c r="D8" s="28"/>
      <c r="E8" s="28"/>
      <c r="F8" s="28"/>
    </row>
    <row r="9" spans="1:6" ht="30" customHeight="1">
      <c r="A9" s="28"/>
      <c r="B9" s="28"/>
      <c r="C9" s="28"/>
      <c r="D9" s="28"/>
      <c r="E9" s="28"/>
      <c r="F9" s="28"/>
    </row>
    <row r="10" spans="1:6" ht="30" customHeight="1">
      <c r="A10" s="29"/>
      <c r="B10" s="29"/>
      <c r="C10" s="29"/>
      <c r="D10" s="29"/>
      <c r="E10" s="29"/>
      <c r="F10" s="29"/>
    </row>
    <row r="11" spans="1:6" ht="19.5" customHeight="1">
      <c r="A11" s="417" t="s">
        <v>152</v>
      </c>
      <c r="B11" s="417"/>
      <c r="C11" s="417"/>
      <c r="D11" s="417"/>
      <c r="E11" s="417"/>
      <c r="F11" s="24"/>
    </row>
    <row r="13" ht="12.75">
      <c r="A13" s="105" t="s">
        <v>225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96" t="s">
        <v>82</v>
      </c>
      <c r="B1" s="396"/>
      <c r="C1" s="396"/>
      <c r="D1" s="396"/>
      <c r="E1" s="396"/>
      <c r="F1" s="396"/>
    </row>
    <row r="2" spans="1:6" ht="65.25" customHeight="1">
      <c r="A2" s="20" t="s">
        <v>64</v>
      </c>
      <c r="B2" s="20" t="s">
        <v>184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425" t="s">
        <v>13</v>
      </c>
      <c r="B4" s="424" t="s">
        <v>73</v>
      </c>
      <c r="C4" s="418" t="s">
        <v>74</v>
      </c>
      <c r="D4" s="418" t="s">
        <v>75</v>
      </c>
      <c r="E4" s="421" t="s">
        <v>76</v>
      </c>
      <c r="F4" s="59" t="s">
        <v>77</v>
      </c>
    </row>
    <row r="5" spans="1:6" s="60" customFormat="1" ht="47.25" customHeight="1">
      <c r="A5" s="426"/>
      <c r="B5" s="424"/>
      <c r="C5" s="419"/>
      <c r="D5" s="419"/>
      <c r="E5" s="422"/>
      <c r="F5" s="61" t="s">
        <v>78</v>
      </c>
    </row>
    <row r="6" spans="1:7" s="60" customFormat="1" ht="47.25" customHeight="1">
      <c r="A6" s="427"/>
      <c r="B6" s="424"/>
      <c r="C6" s="420"/>
      <c r="D6" s="420"/>
      <c r="E6" s="423"/>
      <c r="F6" s="61" t="s">
        <v>79</v>
      </c>
      <c r="G6" s="60" t="s">
        <v>25</v>
      </c>
    </row>
    <row r="7" spans="1:6" s="60" customFormat="1" ht="47.25" customHeight="1">
      <c r="A7" s="425" t="s">
        <v>14</v>
      </c>
      <c r="B7" s="424" t="s">
        <v>80</v>
      </c>
      <c r="C7" s="418" t="s">
        <v>81</v>
      </c>
      <c r="D7" s="418" t="s">
        <v>75</v>
      </c>
      <c r="E7" s="421" t="s">
        <v>76</v>
      </c>
      <c r="F7" s="59" t="s">
        <v>77</v>
      </c>
    </row>
    <row r="8" spans="1:6" s="60" customFormat="1" ht="47.25" customHeight="1">
      <c r="A8" s="426"/>
      <c r="B8" s="424"/>
      <c r="C8" s="419"/>
      <c r="D8" s="419"/>
      <c r="E8" s="422"/>
      <c r="F8" s="61" t="s">
        <v>78</v>
      </c>
    </row>
    <row r="9" spans="1:6" s="60" customFormat="1" ht="47.25" customHeight="1">
      <c r="A9" s="427"/>
      <c r="B9" s="424"/>
      <c r="C9" s="420"/>
      <c r="D9" s="420"/>
      <c r="E9" s="423"/>
      <c r="F9" s="61" t="s">
        <v>79</v>
      </c>
    </row>
    <row r="10" spans="1:6" ht="20.25" customHeight="1">
      <c r="A10" s="31" t="s">
        <v>15</v>
      </c>
      <c r="B10" s="31"/>
      <c r="C10" s="24"/>
      <c r="D10" s="24"/>
      <c r="E10" s="24"/>
      <c r="F10" s="24"/>
    </row>
    <row r="11" spans="1:6" ht="20.25" customHeight="1">
      <c r="A11" s="31" t="s">
        <v>1</v>
      </c>
      <c r="B11" s="31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G19">
      <selection activeCell="R32" sqref="R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374" t="s">
        <v>218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5" t="s">
        <v>43</v>
      </c>
    </row>
    <row r="4" spans="1:20" s="74" customFormat="1" ht="35.25" customHeight="1">
      <c r="A4" s="373" t="s">
        <v>64</v>
      </c>
      <c r="B4" s="373" t="s">
        <v>0</v>
      </c>
      <c r="C4" s="428" t="s">
        <v>394</v>
      </c>
      <c r="D4" s="430" t="s">
        <v>124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</row>
    <row r="5" spans="1:20" s="74" customFormat="1" ht="23.25" customHeight="1">
      <c r="A5" s="373"/>
      <c r="B5" s="373"/>
      <c r="C5" s="429"/>
      <c r="D5" s="92">
        <v>2008</v>
      </c>
      <c r="E5" s="92">
        <v>2009</v>
      </c>
      <c r="F5" s="92">
        <v>2010</v>
      </c>
      <c r="G5" s="92">
        <v>2011</v>
      </c>
      <c r="H5" s="92">
        <v>2012</v>
      </c>
      <c r="I5" s="92">
        <v>2013</v>
      </c>
      <c r="J5" s="92">
        <v>2014</v>
      </c>
      <c r="K5" s="92">
        <v>2015</v>
      </c>
      <c r="L5" s="92">
        <v>2016</v>
      </c>
      <c r="M5" s="92">
        <v>2017</v>
      </c>
      <c r="N5" s="92">
        <v>2018</v>
      </c>
      <c r="O5" s="92">
        <v>2019</v>
      </c>
      <c r="P5" s="92">
        <v>2020</v>
      </c>
      <c r="Q5" s="92">
        <v>2021</v>
      </c>
      <c r="R5" s="92">
        <v>2022</v>
      </c>
      <c r="S5" s="92">
        <v>2023</v>
      </c>
      <c r="T5" s="92"/>
    </row>
    <row r="6" spans="1:20" s="91" customFormat="1" ht="8.25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>
        <v>9</v>
      </c>
    </row>
    <row r="7" spans="1:20" s="74" customFormat="1" ht="22.5" customHeight="1">
      <c r="A7" s="70" t="s">
        <v>13</v>
      </c>
      <c r="B7" s="94" t="s">
        <v>187</v>
      </c>
      <c r="C7" s="325">
        <v>4319094</v>
      </c>
      <c r="D7" s="325">
        <v>4039221</v>
      </c>
      <c r="E7" s="325">
        <v>3636460</v>
      </c>
      <c r="F7" s="325">
        <v>3233698</v>
      </c>
      <c r="G7" s="325">
        <v>2862171</v>
      </c>
      <c r="H7" s="325">
        <v>2519851</v>
      </c>
      <c r="I7" s="325">
        <v>2217057</v>
      </c>
      <c r="J7" s="325">
        <v>1914264</v>
      </c>
      <c r="K7" s="325">
        <v>1611468</v>
      </c>
      <c r="L7" s="325">
        <v>1308674</v>
      </c>
      <c r="M7" s="325">
        <v>1005880</v>
      </c>
      <c r="N7" s="325">
        <v>703087</v>
      </c>
      <c r="O7" s="325">
        <v>466496</v>
      </c>
      <c r="P7" s="325">
        <v>229905</v>
      </c>
      <c r="Q7" s="325">
        <v>108930</v>
      </c>
      <c r="R7" s="325">
        <v>0</v>
      </c>
      <c r="S7" s="325"/>
      <c r="T7" s="325"/>
    </row>
    <row r="8" spans="1:20" s="71" customFormat="1" ht="15" customHeight="1">
      <c r="A8" s="84" t="s">
        <v>106</v>
      </c>
      <c r="B8" s="86" t="s">
        <v>210</v>
      </c>
      <c r="C8" s="326">
        <v>4319094</v>
      </c>
      <c r="D8" s="326">
        <v>4039221</v>
      </c>
      <c r="E8" s="326">
        <v>3636460</v>
      </c>
      <c r="F8" s="326">
        <v>3233698</v>
      </c>
      <c r="G8" s="326">
        <v>2862171</v>
      </c>
      <c r="H8" s="326">
        <v>2519851</v>
      </c>
      <c r="I8" s="326">
        <v>2217057</v>
      </c>
      <c r="J8" s="326">
        <v>1914264</v>
      </c>
      <c r="K8" s="326">
        <v>1611468</v>
      </c>
      <c r="L8" s="326">
        <v>1308674</v>
      </c>
      <c r="M8" s="326">
        <v>1005880</v>
      </c>
      <c r="N8" s="326">
        <v>703087</v>
      </c>
      <c r="O8" s="326">
        <v>466496</v>
      </c>
      <c r="P8" s="326">
        <v>229905</v>
      </c>
      <c r="Q8" s="326">
        <v>108930</v>
      </c>
      <c r="R8" s="326">
        <v>0</v>
      </c>
      <c r="S8" s="326"/>
      <c r="T8" s="326"/>
    </row>
    <row r="9" spans="1:20" s="71" customFormat="1" ht="15" customHeight="1">
      <c r="A9" s="89" t="s">
        <v>192</v>
      </c>
      <c r="B9" s="87" t="s">
        <v>125</v>
      </c>
      <c r="C9" s="326">
        <v>3429742</v>
      </c>
      <c r="D9" s="326">
        <v>3229100</v>
      </c>
      <c r="E9" s="326">
        <v>2957032</v>
      </c>
      <c r="F9" s="326">
        <v>2684963</v>
      </c>
      <c r="G9" s="326">
        <v>2424129</v>
      </c>
      <c r="H9" s="326">
        <v>2163285</v>
      </c>
      <c r="I9" s="326">
        <v>1902440</v>
      </c>
      <c r="J9" s="326">
        <v>1641595</v>
      </c>
      <c r="K9" s="326">
        <v>1380748</v>
      </c>
      <c r="L9" s="326">
        <v>1119903</v>
      </c>
      <c r="M9" s="326">
        <v>859058</v>
      </c>
      <c r="N9" s="326">
        <v>598214</v>
      </c>
      <c r="O9" s="326">
        <v>403572</v>
      </c>
      <c r="P9" s="326">
        <v>208930</v>
      </c>
      <c r="Q9" s="326">
        <v>108930</v>
      </c>
      <c r="R9" s="326">
        <v>0</v>
      </c>
      <c r="S9" s="326"/>
      <c r="T9" s="326"/>
    </row>
    <row r="10" spans="1:20" s="71" customFormat="1" ht="15" customHeight="1">
      <c r="A10" s="89" t="s">
        <v>193</v>
      </c>
      <c r="B10" s="87" t="s">
        <v>126</v>
      </c>
      <c r="C10" s="326">
        <v>889352</v>
      </c>
      <c r="D10" s="326">
        <v>810121</v>
      </c>
      <c r="E10" s="326">
        <v>679428</v>
      </c>
      <c r="F10" s="326">
        <v>548735</v>
      </c>
      <c r="G10" s="326">
        <v>438042</v>
      </c>
      <c r="H10" s="326">
        <v>356566</v>
      </c>
      <c r="I10" s="326">
        <v>314617</v>
      </c>
      <c r="J10" s="326">
        <v>272669</v>
      </c>
      <c r="K10" s="326">
        <v>230720</v>
      </c>
      <c r="L10" s="326">
        <v>188771</v>
      </c>
      <c r="M10" s="326">
        <v>146822</v>
      </c>
      <c r="N10" s="326">
        <v>104873</v>
      </c>
      <c r="O10" s="326">
        <v>62924</v>
      </c>
      <c r="P10" s="326">
        <v>20976</v>
      </c>
      <c r="Q10" s="326">
        <v>0</v>
      </c>
      <c r="R10" s="326">
        <v>0</v>
      </c>
      <c r="S10" s="326"/>
      <c r="T10" s="326"/>
    </row>
    <row r="11" spans="1:20" s="71" customFormat="1" ht="15" customHeight="1">
      <c r="A11" s="89" t="s">
        <v>194</v>
      </c>
      <c r="B11" s="87" t="s">
        <v>127</v>
      </c>
      <c r="C11" s="326">
        <v>0</v>
      </c>
      <c r="D11" s="326">
        <v>0</v>
      </c>
      <c r="E11" s="326">
        <v>0</v>
      </c>
      <c r="F11" s="326">
        <v>0</v>
      </c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s="71" customFormat="1" ht="15" customHeight="1">
      <c r="A12" s="84" t="s">
        <v>112</v>
      </c>
      <c r="B12" s="86" t="s">
        <v>211</v>
      </c>
      <c r="C12" s="326">
        <v>0</v>
      </c>
      <c r="D12" s="326">
        <v>0</v>
      </c>
      <c r="E12" s="326">
        <v>0</v>
      </c>
      <c r="F12" s="326">
        <v>0</v>
      </c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</row>
    <row r="13" spans="1:20" s="71" customFormat="1" ht="15" customHeight="1">
      <c r="A13" s="89" t="s">
        <v>195</v>
      </c>
      <c r="B13" s="87" t="s">
        <v>128</v>
      </c>
      <c r="C13" s="326">
        <v>0</v>
      </c>
      <c r="D13" s="326">
        <v>0</v>
      </c>
      <c r="E13" s="326">
        <v>0</v>
      </c>
      <c r="F13" s="326">
        <v>0</v>
      </c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s="71" customFormat="1" ht="15" customHeight="1">
      <c r="A14" s="89" t="s">
        <v>196</v>
      </c>
      <c r="B14" s="87" t="s">
        <v>129</v>
      </c>
      <c r="C14" s="326">
        <v>0</v>
      </c>
      <c r="D14" s="326">
        <v>0</v>
      </c>
      <c r="E14" s="326">
        <v>0</v>
      </c>
      <c r="F14" s="326">
        <v>0</v>
      </c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</row>
    <row r="15" spans="1:20" s="71" customFormat="1" ht="15" customHeight="1">
      <c r="A15" s="89"/>
      <c r="B15" s="88" t="s">
        <v>130</v>
      </c>
      <c r="C15" s="326">
        <v>0</v>
      </c>
      <c r="D15" s="326">
        <v>0</v>
      </c>
      <c r="E15" s="326">
        <v>0</v>
      </c>
      <c r="F15" s="326">
        <v>0</v>
      </c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 s="71" customFormat="1" ht="15" customHeight="1">
      <c r="A16" s="89" t="s">
        <v>197</v>
      </c>
      <c r="B16" s="87" t="s">
        <v>101</v>
      </c>
      <c r="C16" s="326">
        <v>0</v>
      </c>
      <c r="D16" s="326">
        <v>0</v>
      </c>
      <c r="E16" s="326">
        <v>0</v>
      </c>
      <c r="F16" s="326">
        <v>0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 s="71" customFormat="1" ht="15" customHeight="1">
      <c r="A17" s="84" t="s">
        <v>113</v>
      </c>
      <c r="B17" s="86" t="s">
        <v>131</v>
      </c>
      <c r="C17" s="327">
        <v>0</v>
      </c>
      <c r="D17" s="327">
        <v>0</v>
      </c>
      <c r="E17" s="327">
        <v>0</v>
      </c>
      <c r="F17" s="327">
        <v>0</v>
      </c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</row>
    <row r="18" spans="1:20" s="71" customFormat="1" ht="15" customHeight="1">
      <c r="A18" s="89" t="s">
        <v>212</v>
      </c>
      <c r="B18" s="112" t="s">
        <v>214</v>
      </c>
      <c r="C18" s="328">
        <v>0</v>
      </c>
      <c r="D18" s="328">
        <v>0</v>
      </c>
      <c r="E18" s="328">
        <v>0</v>
      </c>
      <c r="F18" s="328">
        <v>0</v>
      </c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</row>
    <row r="19" spans="1:20" s="71" customFormat="1" ht="15" customHeight="1">
      <c r="A19" s="89" t="s">
        <v>213</v>
      </c>
      <c r="B19" s="112" t="s">
        <v>215</v>
      </c>
      <c r="C19" s="328">
        <v>0</v>
      </c>
      <c r="D19" s="328">
        <v>0</v>
      </c>
      <c r="E19" s="328">
        <v>0</v>
      </c>
      <c r="F19" s="328">
        <v>0</v>
      </c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</row>
    <row r="20" spans="1:20" s="74" customFormat="1" ht="22.5" customHeight="1">
      <c r="A20" s="70">
        <v>2</v>
      </c>
      <c r="B20" s="94" t="s">
        <v>208</v>
      </c>
      <c r="C20" s="325">
        <f aca="true" t="shared" si="0" ref="C20:R20">SUM(C21,C26)</f>
        <v>320053</v>
      </c>
      <c r="D20" s="325">
        <f t="shared" si="0"/>
        <v>424873</v>
      </c>
      <c r="E20" s="325">
        <f t="shared" si="0"/>
        <v>537761</v>
      </c>
      <c r="F20" s="325">
        <f t="shared" si="0"/>
        <v>532762</v>
      </c>
      <c r="G20" s="325">
        <f t="shared" si="0"/>
        <v>496527</v>
      </c>
      <c r="H20" s="325">
        <f t="shared" si="0"/>
        <v>462320</v>
      </c>
      <c r="I20" s="325">
        <f t="shared" si="0"/>
        <v>412794</v>
      </c>
      <c r="J20" s="325">
        <f t="shared" si="0"/>
        <v>402793</v>
      </c>
      <c r="K20" s="325">
        <f t="shared" si="0"/>
        <v>392796</v>
      </c>
      <c r="L20" s="325">
        <f t="shared" si="0"/>
        <v>382794</v>
      </c>
      <c r="M20" s="325">
        <f t="shared" si="0"/>
        <v>372794</v>
      </c>
      <c r="N20" s="325">
        <f t="shared" si="0"/>
        <v>362793</v>
      </c>
      <c r="O20" s="325">
        <f t="shared" si="0"/>
        <v>286591</v>
      </c>
      <c r="P20" s="325">
        <f t="shared" si="0"/>
        <v>276591</v>
      </c>
      <c r="Q20" s="325">
        <f t="shared" si="0"/>
        <v>150975</v>
      </c>
      <c r="R20" s="325">
        <f t="shared" si="0"/>
        <v>128930</v>
      </c>
      <c r="S20" s="325"/>
      <c r="T20" s="325"/>
    </row>
    <row r="21" spans="1:20" s="74" customFormat="1" ht="15" customHeight="1">
      <c r="A21" s="70" t="s">
        <v>116</v>
      </c>
      <c r="B21" s="94" t="s">
        <v>207</v>
      </c>
      <c r="C21" s="325">
        <v>203053</v>
      </c>
      <c r="D21" s="325">
        <v>279873</v>
      </c>
      <c r="E21" s="325">
        <v>402761</v>
      </c>
      <c r="F21" s="325">
        <v>402762</v>
      </c>
      <c r="G21" s="325">
        <v>371527</v>
      </c>
      <c r="H21" s="325">
        <v>342320</v>
      </c>
      <c r="I21" s="325">
        <v>302794</v>
      </c>
      <c r="J21" s="325">
        <v>302793</v>
      </c>
      <c r="K21" s="325">
        <v>302796</v>
      </c>
      <c r="L21" s="325">
        <v>302794</v>
      </c>
      <c r="M21" s="325">
        <v>302794</v>
      </c>
      <c r="N21" s="325">
        <v>302793</v>
      </c>
      <c r="O21" s="325">
        <v>236591</v>
      </c>
      <c r="P21" s="325">
        <v>236591</v>
      </c>
      <c r="Q21" s="325">
        <v>120975</v>
      </c>
      <c r="R21" s="325">
        <v>108930</v>
      </c>
      <c r="S21" s="325"/>
      <c r="T21" s="325"/>
    </row>
    <row r="22" spans="1:20" s="71" customFormat="1" ht="15" customHeight="1">
      <c r="A22" s="89" t="s">
        <v>189</v>
      </c>
      <c r="B22" s="87" t="s">
        <v>200</v>
      </c>
      <c r="C22" s="326">
        <v>203053</v>
      </c>
      <c r="D22" s="326">
        <v>279873</v>
      </c>
      <c r="E22" s="326">
        <v>402761</v>
      </c>
      <c r="F22" s="326">
        <v>402762</v>
      </c>
      <c r="G22" s="326">
        <v>371527</v>
      </c>
      <c r="H22" s="326">
        <v>342320</v>
      </c>
      <c r="I22" s="326">
        <v>302794</v>
      </c>
      <c r="J22" s="326">
        <v>302793</v>
      </c>
      <c r="K22" s="326">
        <v>302796</v>
      </c>
      <c r="L22" s="326">
        <v>302794</v>
      </c>
      <c r="M22" s="326">
        <v>302794</v>
      </c>
      <c r="N22" s="326">
        <v>302793</v>
      </c>
      <c r="O22" s="326">
        <v>236591</v>
      </c>
      <c r="P22" s="326">
        <v>236591</v>
      </c>
      <c r="Q22" s="326">
        <v>120975</v>
      </c>
      <c r="R22" s="326">
        <v>108930</v>
      </c>
      <c r="S22" s="326"/>
      <c r="T22" s="326"/>
    </row>
    <row r="23" spans="1:20" s="71" customFormat="1" ht="15" customHeight="1">
      <c r="A23" s="89" t="s">
        <v>190</v>
      </c>
      <c r="B23" s="87" t="s">
        <v>202</v>
      </c>
      <c r="C23" s="326">
        <v>0</v>
      </c>
      <c r="D23" s="326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0</v>
      </c>
      <c r="R23" s="326"/>
      <c r="S23" s="326"/>
      <c r="T23" s="326"/>
    </row>
    <row r="24" spans="1:20" s="71" customFormat="1" ht="15" customHeight="1">
      <c r="A24" s="89" t="s">
        <v>191</v>
      </c>
      <c r="B24" s="87" t="s">
        <v>201</v>
      </c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/>
      <c r="S24" s="326"/>
      <c r="T24" s="326"/>
    </row>
    <row r="25" spans="1:20" s="71" customFormat="1" ht="15" customHeight="1">
      <c r="A25" s="84" t="s">
        <v>117</v>
      </c>
      <c r="B25" s="86" t="s">
        <v>199</v>
      </c>
      <c r="C25" s="326">
        <v>0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/>
      <c r="S25" s="326"/>
      <c r="T25" s="326"/>
    </row>
    <row r="26" spans="1:20" s="111" customFormat="1" ht="14.25" customHeight="1">
      <c r="A26" s="84" t="s">
        <v>188</v>
      </c>
      <c r="B26" s="86" t="s">
        <v>198</v>
      </c>
      <c r="C26" s="329">
        <v>117000</v>
      </c>
      <c r="D26" s="329">
        <v>145000</v>
      </c>
      <c r="E26" s="329">
        <v>135000</v>
      </c>
      <c r="F26" s="329">
        <v>130000</v>
      </c>
      <c r="G26" s="329">
        <v>125000</v>
      </c>
      <c r="H26" s="329">
        <v>120000</v>
      </c>
      <c r="I26" s="329">
        <v>110000</v>
      </c>
      <c r="J26" s="329">
        <v>100000</v>
      </c>
      <c r="K26" s="329">
        <v>90000</v>
      </c>
      <c r="L26" s="329">
        <v>80000</v>
      </c>
      <c r="M26" s="329">
        <v>70000</v>
      </c>
      <c r="N26" s="329">
        <v>60000</v>
      </c>
      <c r="O26" s="329">
        <v>50000</v>
      </c>
      <c r="P26" s="329">
        <v>40000</v>
      </c>
      <c r="Q26" s="329">
        <v>30000</v>
      </c>
      <c r="R26" s="329">
        <v>20000</v>
      </c>
      <c r="S26" s="329"/>
      <c r="T26" s="329"/>
    </row>
    <row r="27" spans="1:20" s="74" customFormat="1" ht="22.5" customHeight="1">
      <c r="A27" s="70" t="s">
        <v>15</v>
      </c>
      <c r="B27" s="94" t="s">
        <v>132</v>
      </c>
      <c r="C27" s="325">
        <v>8579489</v>
      </c>
      <c r="D27" s="325">
        <v>8170901</v>
      </c>
      <c r="E27" s="325">
        <v>8370000</v>
      </c>
      <c r="F27" s="325">
        <v>8370000</v>
      </c>
      <c r="G27" s="325">
        <v>8370000</v>
      </c>
      <c r="H27" s="325">
        <v>8370000</v>
      </c>
      <c r="I27" s="325">
        <v>8370000</v>
      </c>
      <c r="J27" s="325">
        <v>8370000</v>
      </c>
      <c r="K27" s="325">
        <v>8370000</v>
      </c>
      <c r="L27" s="325">
        <v>8380000</v>
      </c>
      <c r="M27" s="325">
        <v>8380000</v>
      </c>
      <c r="N27" s="325">
        <v>8380000</v>
      </c>
      <c r="O27" s="325">
        <v>8380000</v>
      </c>
      <c r="P27" s="325">
        <v>8380000</v>
      </c>
      <c r="Q27" s="325">
        <v>8380000</v>
      </c>
      <c r="R27" s="325">
        <v>8380000</v>
      </c>
      <c r="S27" s="325"/>
      <c r="T27" s="325"/>
    </row>
    <row r="28" spans="1:20" s="104" customFormat="1" ht="22.5" customHeight="1">
      <c r="A28" s="70" t="s">
        <v>1</v>
      </c>
      <c r="B28" s="94" t="s">
        <v>153</v>
      </c>
      <c r="C28" s="330">
        <v>9638771</v>
      </c>
      <c r="D28" s="330">
        <v>7891028</v>
      </c>
      <c r="E28" s="330">
        <v>7967239</v>
      </c>
      <c r="F28" s="330">
        <v>7967238</v>
      </c>
      <c r="G28" s="330">
        <v>7998473</v>
      </c>
      <c r="H28" s="330">
        <v>8027680</v>
      </c>
      <c r="I28" s="330">
        <v>8067206</v>
      </c>
      <c r="J28" s="330">
        <v>8067207</v>
      </c>
      <c r="K28" s="330">
        <v>8067204</v>
      </c>
      <c r="L28" s="330">
        <v>8077206</v>
      </c>
      <c r="M28" s="330">
        <v>8077206</v>
      </c>
      <c r="N28" s="330">
        <v>8077207</v>
      </c>
      <c r="O28" s="330">
        <v>8143409</v>
      </c>
      <c r="P28" s="330">
        <v>8143409</v>
      </c>
      <c r="Q28" s="330">
        <v>8259025</v>
      </c>
      <c r="R28" s="330">
        <v>8271070</v>
      </c>
      <c r="S28" s="330"/>
      <c r="T28" s="330"/>
    </row>
    <row r="29" spans="1:20" s="104" customFormat="1" ht="22.5" customHeight="1">
      <c r="A29" s="70" t="s">
        <v>19</v>
      </c>
      <c r="B29" s="94" t="s">
        <v>154</v>
      </c>
      <c r="C29" s="330">
        <f aca="true" t="shared" si="1" ref="C29:R29">SUM(C27-C28)</f>
        <v>-1059282</v>
      </c>
      <c r="D29" s="330">
        <f t="shared" si="1"/>
        <v>279873</v>
      </c>
      <c r="E29" s="330">
        <f t="shared" si="1"/>
        <v>402761</v>
      </c>
      <c r="F29" s="330">
        <f t="shared" si="1"/>
        <v>402762</v>
      </c>
      <c r="G29" s="330">
        <f t="shared" si="1"/>
        <v>371527</v>
      </c>
      <c r="H29" s="330">
        <f t="shared" si="1"/>
        <v>342320</v>
      </c>
      <c r="I29" s="330">
        <f t="shared" si="1"/>
        <v>302794</v>
      </c>
      <c r="J29" s="330">
        <f t="shared" si="1"/>
        <v>302793</v>
      </c>
      <c r="K29" s="330">
        <f t="shared" si="1"/>
        <v>302796</v>
      </c>
      <c r="L29" s="330">
        <f t="shared" si="1"/>
        <v>302794</v>
      </c>
      <c r="M29" s="330">
        <f t="shared" si="1"/>
        <v>302794</v>
      </c>
      <c r="N29" s="330">
        <f t="shared" si="1"/>
        <v>302793</v>
      </c>
      <c r="O29" s="330">
        <f t="shared" si="1"/>
        <v>236591</v>
      </c>
      <c r="P29" s="330">
        <f t="shared" si="1"/>
        <v>236591</v>
      </c>
      <c r="Q29" s="330">
        <f t="shared" si="1"/>
        <v>120975</v>
      </c>
      <c r="R29" s="330">
        <f t="shared" si="1"/>
        <v>108930</v>
      </c>
      <c r="S29" s="330"/>
      <c r="T29" s="330"/>
    </row>
    <row r="30" spans="1:20" s="74" customFormat="1" ht="22.5" customHeight="1">
      <c r="A30" s="70" t="s">
        <v>22</v>
      </c>
      <c r="B30" s="94" t="s">
        <v>133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</row>
    <row r="31" spans="1:20" s="71" customFormat="1" ht="15" customHeight="1">
      <c r="A31" s="84" t="s">
        <v>203</v>
      </c>
      <c r="B31" s="85" t="s">
        <v>209</v>
      </c>
      <c r="C31" s="331">
        <f>(C7-C21)/C27*100</f>
        <v>47.9753631014621</v>
      </c>
      <c r="D31" s="331">
        <f aca="true" t="shared" si="2" ref="D31:R31">(D7)/D27*100</f>
        <v>49.43421784207152</v>
      </c>
      <c r="E31" s="331">
        <f t="shared" si="2"/>
        <v>43.44635603345281</v>
      </c>
      <c r="F31" s="331">
        <f t="shared" si="2"/>
        <v>38.634384707287936</v>
      </c>
      <c r="G31" s="331">
        <f t="shared" si="2"/>
        <v>34.19559139784946</v>
      </c>
      <c r="H31" s="331">
        <f t="shared" si="2"/>
        <v>30.105746714456394</v>
      </c>
      <c r="I31" s="331">
        <f t="shared" si="2"/>
        <v>26.488136200716845</v>
      </c>
      <c r="J31" s="331">
        <f t="shared" si="2"/>
        <v>22.870537634408603</v>
      </c>
      <c r="K31" s="331">
        <f t="shared" si="2"/>
        <v>19.25290322580645</v>
      </c>
      <c r="L31" s="331">
        <f t="shared" si="2"/>
        <v>15.616634844868734</v>
      </c>
      <c r="M31" s="331">
        <f t="shared" si="2"/>
        <v>12.003341288782817</v>
      </c>
      <c r="N31" s="331">
        <f t="shared" si="2"/>
        <v>8.390059665871123</v>
      </c>
      <c r="O31" s="331">
        <f t="shared" si="2"/>
        <v>5.566778042959427</v>
      </c>
      <c r="P31" s="331">
        <f t="shared" si="2"/>
        <v>2.743496420047733</v>
      </c>
      <c r="Q31" s="331">
        <f t="shared" si="2"/>
        <v>1.2998806682577566</v>
      </c>
      <c r="R31" s="331">
        <f t="shared" si="2"/>
        <v>0</v>
      </c>
      <c r="S31" s="331"/>
      <c r="T31" s="331"/>
    </row>
    <row r="32" spans="1:20" s="71" customFormat="1" ht="28.5" customHeight="1">
      <c r="A32" s="84" t="s">
        <v>204</v>
      </c>
      <c r="B32" s="85" t="s">
        <v>226</v>
      </c>
      <c r="C32" s="331">
        <v>47.98</v>
      </c>
      <c r="D32" s="331">
        <v>49.43</v>
      </c>
      <c r="E32" s="331">
        <v>43.45</v>
      </c>
      <c r="F32" s="331">
        <v>38.63</v>
      </c>
      <c r="G32" s="331">
        <v>34.2</v>
      </c>
      <c r="H32" s="331">
        <v>30.11</v>
      </c>
      <c r="I32" s="331">
        <v>26.49</v>
      </c>
      <c r="J32" s="331">
        <v>22.87</v>
      </c>
      <c r="K32" s="331">
        <v>19.25</v>
      </c>
      <c r="L32" s="331">
        <v>15.62</v>
      </c>
      <c r="M32" s="331">
        <v>12</v>
      </c>
      <c r="N32" s="331">
        <v>8.39</v>
      </c>
      <c r="O32" s="331">
        <v>5.57</v>
      </c>
      <c r="P32" s="331">
        <v>2.74</v>
      </c>
      <c r="Q32" s="331">
        <v>1.3</v>
      </c>
      <c r="R32" s="331">
        <v>0</v>
      </c>
      <c r="S32" s="331"/>
      <c r="T32" s="331"/>
    </row>
    <row r="33" spans="1:20" s="71" customFormat="1" ht="15" customHeight="1">
      <c r="A33" s="84" t="s">
        <v>205</v>
      </c>
      <c r="B33" s="85" t="s">
        <v>216</v>
      </c>
      <c r="C33" s="331">
        <f aca="true" t="shared" si="3" ref="C33:R33">C20/C27*100</f>
        <v>3.7304436196607984</v>
      </c>
      <c r="D33" s="331">
        <f t="shared" si="3"/>
        <v>5.19983047157223</v>
      </c>
      <c r="E33" s="331">
        <f t="shared" si="3"/>
        <v>6.424862604540024</v>
      </c>
      <c r="F33" s="331">
        <f t="shared" si="3"/>
        <v>6.365137395459976</v>
      </c>
      <c r="G33" s="331">
        <f t="shared" si="3"/>
        <v>5.932222222222222</v>
      </c>
      <c r="H33" s="331">
        <f t="shared" si="3"/>
        <v>5.523536439665472</v>
      </c>
      <c r="I33" s="331">
        <f t="shared" si="3"/>
        <v>4.931827956989247</v>
      </c>
      <c r="J33" s="331">
        <f t="shared" si="3"/>
        <v>4.812341696535245</v>
      </c>
      <c r="K33" s="331">
        <f t="shared" si="3"/>
        <v>4.692903225806452</v>
      </c>
      <c r="L33" s="331">
        <f t="shared" si="3"/>
        <v>4.567947494033413</v>
      </c>
      <c r="M33" s="331">
        <f t="shared" si="3"/>
        <v>4.448615751789976</v>
      </c>
      <c r="N33" s="331">
        <f t="shared" si="3"/>
        <v>4.329272076372314</v>
      </c>
      <c r="O33" s="331">
        <f t="shared" si="3"/>
        <v>3.4199403341288783</v>
      </c>
      <c r="P33" s="331">
        <f t="shared" si="3"/>
        <v>3.3006085918854415</v>
      </c>
      <c r="Q33" s="331">
        <f t="shared" si="3"/>
        <v>1.8016109785202863</v>
      </c>
      <c r="R33" s="331">
        <f t="shared" si="3"/>
        <v>1.53854415274463</v>
      </c>
      <c r="S33" s="331"/>
      <c r="T33" s="331"/>
    </row>
    <row r="34" spans="1:20" s="71" customFormat="1" ht="25.5" customHeight="1">
      <c r="A34" s="84" t="s">
        <v>206</v>
      </c>
      <c r="B34" s="85" t="s">
        <v>217</v>
      </c>
      <c r="C34" s="331">
        <v>3.73</v>
      </c>
      <c r="D34" s="331">
        <v>5.2</v>
      </c>
      <c r="E34" s="331">
        <v>6.42</v>
      </c>
      <c r="F34" s="331">
        <v>6.37</v>
      </c>
      <c r="G34" s="331">
        <v>5.93</v>
      </c>
      <c r="H34" s="331">
        <v>5.52</v>
      </c>
      <c r="I34" s="331">
        <v>4.93</v>
      </c>
      <c r="J34" s="331">
        <v>4.81</v>
      </c>
      <c r="K34" s="331">
        <v>4.69</v>
      </c>
      <c r="L34" s="331">
        <v>4.57</v>
      </c>
      <c r="M34" s="331">
        <v>4.45</v>
      </c>
      <c r="N34" s="331">
        <v>4.33</v>
      </c>
      <c r="O34" s="331">
        <v>3.42</v>
      </c>
      <c r="P34" s="331">
        <v>3.3</v>
      </c>
      <c r="Q34" s="331">
        <v>1.8</v>
      </c>
      <c r="R34" s="331">
        <v>1.54</v>
      </c>
      <c r="S34" s="331"/>
      <c r="T34" s="331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workbookViewId="0" topLeftCell="B1">
      <selection activeCell="F247" sqref="F247"/>
    </sheetView>
  </sheetViews>
  <sheetFormatPr defaultColWidth="9.00390625" defaultRowHeight="12.75"/>
  <cols>
    <col min="1" max="1" width="6.625" style="119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374" t="s">
        <v>240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7" ht="18">
      <c r="A2" s="268"/>
      <c r="B2" s="4"/>
      <c r="C2" s="4"/>
      <c r="D2" s="4"/>
      <c r="E2" s="4"/>
      <c r="F2" s="4"/>
      <c r="G2" s="4"/>
    </row>
    <row r="3" spans="1:12" ht="12.75">
      <c r="A3" s="269"/>
      <c r="B3" s="67"/>
      <c r="C3" s="67"/>
      <c r="D3" s="67"/>
      <c r="E3" s="67"/>
      <c r="F3" s="67"/>
      <c r="H3" s="19"/>
      <c r="I3" s="19"/>
      <c r="J3" s="19"/>
      <c r="K3" s="19"/>
      <c r="L3" s="69" t="s">
        <v>60</v>
      </c>
    </row>
    <row r="4" spans="1:12" s="71" customFormat="1" ht="18.75" customHeight="1">
      <c r="A4" s="373" t="s">
        <v>2</v>
      </c>
      <c r="B4" s="373" t="s">
        <v>3</v>
      </c>
      <c r="C4" s="373" t="s">
        <v>157</v>
      </c>
      <c r="D4" s="373" t="s">
        <v>18</v>
      </c>
      <c r="E4" s="373" t="s">
        <v>241</v>
      </c>
      <c r="F4" s="373" t="s">
        <v>96</v>
      </c>
      <c r="G4" s="373"/>
      <c r="H4" s="373"/>
      <c r="I4" s="373"/>
      <c r="J4" s="373"/>
      <c r="K4" s="373"/>
      <c r="L4" s="373"/>
    </row>
    <row r="5" spans="1:12" s="71" customFormat="1" ht="20.25" customHeight="1">
      <c r="A5" s="373"/>
      <c r="B5" s="373"/>
      <c r="C5" s="373"/>
      <c r="D5" s="373"/>
      <c r="E5" s="373"/>
      <c r="F5" s="373" t="s">
        <v>38</v>
      </c>
      <c r="G5" s="373" t="s">
        <v>6</v>
      </c>
      <c r="H5" s="373"/>
      <c r="I5" s="373"/>
      <c r="J5" s="373"/>
      <c r="K5" s="373"/>
      <c r="L5" s="373" t="s">
        <v>41</v>
      </c>
    </row>
    <row r="6" spans="1:12" s="71" customFormat="1" ht="63.75">
      <c r="A6" s="373"/>
      <c r="B6" s="373"/>
      <c r="C6" s="373"/>
      <c r="D6" s="373"/>
      <c r="E6" s="373"/>
      <c r="F6" s="373"/>
      <c r="G6" s="92" t="s">
        <v>122</v>
      </c>
      <c r="H6" s="92" t="s">
        <v>222</v>
      </c>
      <c r="I6" s="92" t="s">
        <v>120</v>
      </c>
      <c r="J6" s="92" t="s">
        <v>159</v>
      </c>
      <c r="K6" s="92" t="s">
        <v>121</v>
      </c>
      <c r="L6" s="373"/>
    </row>
    <row r="7" spans="1:12" s="71" customFormat="1" ht="6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</row>
    <row r="8" spans="1:12" s="71" customFormat="1" ht="12.75">
      <c r="A8" s="348" t="s">
        <v>416</v>
      </c>
      <c r="B8" s="199"/>
      <c r="C8" s="199"/>
      <c r="D8" s="199" t="s">
        <v>242</v>
      </c>
      <c r="E8" s="200">
        <v>7340</v>
      </c>
      <c r="F8" s="200">
        <v>7340</v>
      </c>
      <c r="G8" s="200"/>
      <c r="H8" s="201"/>
      <c r="I8" s="200"/>
      <c r="J8" s="201"/>
      <c r="K8" s="201"/>
      <c r="L8" s="200"/>
    </row>
    <row r="9" spans="1:12" s="71" customFormat="1" ht="12.75">
      <c r="A9" s="73"/>
      <c r="B9" s="349" t="s">
        <v>417</v>
      </c>
      <c r="C9" s="219"/>
      <c r="D9" s="219" t="s">
        <v>243</v>
      </c>
      <c r="E9" s="220">
        <v>7340</v>
      </c>
      <c r="F9" s="220">
        <v>7340</v>
      </c>
      <c r="G9" s="220"/>
      <c r="H9" s="221"/>
      <c r="I9" s="220"/>
      <c r="J9" s="221"/>
      <c r="K9" s="221"/>
      <c r="L9" s="220"/>
    </row>
    <row r="10" spans="1:12" s="71" customFormat="1" ht="51">
      <c r="A10" s="73"/>
      <c r="B10" s="73"/>
      <c r="C10" s="73">
        <v>2850</v>
      </c>
      <c r="D10" s="73" t="s">
        <v>244</v>
      </c>
      <c r="E10" s="142">
        <v>7340</v>
      </c>
      <c r="F10" s="142">
        <v>7340</v>
      </c>
      <c r="G10" s="142"/>
      <c r="H10" s="142"/>
      <c r="I10" s="142"/>
      <c r="J10" s="150"/>
      <c r="K10" s="150"/>
      <c r="L10" s="142"/>
    </row>
    <row r="11" spans="1:12" s="71" customFormat="1" ht="12.75">
      <c r="A11" s="176">
        <v>600</v>
      </c>
      <c r="B11" s="176"/>
      <c r="C11" s="176"/>
      <c r="D11" s="176" t="s">
        <v>245</v>
      </c>
      <c r="E11" s="178">
        <f>SUM(E12,E14)</f>
        <v>250000</v>
      </c>
      <c r="F11" s="178">
        <f>SUM(F12,F14)</f>
        <v>115000</v>
      </c>
      <c r="G11" s="178"/>
      <c r="H11" s="178"/>
      <c r="I11" s="178"/>
      <c r="J11" s="181"/>
      <c r="K11" s="181"/>
      <c r="L11" s="178">
        <f>SUM(L12,L14)</f>
        <v>135000</v>
      </c>
    </row>
    <row r="12" spans="1:12" s="350" customFormat="1" ht="12.75">
      <c r="A12" s="219"/>
      <c r="B12" s="219">
        <v>60014</v>
      </c>
      <c r="C12" s="219"/>
      <c r="D12" s="219" t="s">
        <v>419</v>
      </c>
      <c r="E12" s="220">
        <f>SUM(E13)</f>
        <v>35000</v>
      </c>
      <c r="F12" s="220"/>
      <c r="G12" s="220"/>
      <c r="H12" s="220"/>
      <c r="I12" s="220"/>
      <c r="J12" s="221"/>
      <c r="K12" s="221"/>
      <c r="L12" s="220">
        <f>+SUM(L13)</f>
        <v>35000</v>
      </c>
    </row>
    <row r="13" spans="1:12" s="71" customFormat="1" ht="76.5">
      <c r="A13" s="176"/>
      <c r="B13" s="73"/>
      <c r="C13" s="73">
        <v>6300</v>
      </c>
      <c r="D13" s="73" t="s">
        <v>302</v>
      </c>
      <c r="E13" s="142">
        <v>35000</v>
      </c>
      <c r="F13" s="142"/>
      <c r="G13" s="142"/>
      <c r="H13" s="142"/>
      <c r="I13" s="142"/>
      <c r="J13" s="150"/>
      <c r="K13" s="150"/>
      <c r="L13" s="142">
        <v>35000</v>
      </c>
    </row>
    <row r="14" spans="1:12" s="71" customFormat="1" ht="12.75">
      <c r="A14" s="73"/>
      <c r="B14" s="219">
        <v>60016</v>
      </c>
      <c r="C14" s="219"/>
      <c r="D14" s="219" t="s">
        <v>246</v>
      </c>
      <c r="E14" s="220">
        <f>SUM(E15:E17)</f>
        <v>215000</v>
      </c>
      <c r="F14" s="220">
        <f>SUM(F15:F17)</f>
        <v>115000</v>
      </c>
      <c r="G14" s="220"/>
      <c r="H14" s="220"/>
      <c r="I14" s="220"/>
      <c r="J14" s="221"/>
      <c r="K14" s="221"/>
      <c r="L14" s="220">
        <f>SUM(L15:L17)</f>
        <v>100000</v>
      </c>
    </row>
    <row r="15" spans="1:12" s="71" customFormat="1" ht="12.75">
      <c r="A15" s="73"/>
      <c r="B15" s="73"/>
      <c r="C15" s="73">
        <v>4210</v>
      </c>
      <c r="D15" s="73" t="s">
        <v>247</v>
      </c>
      <c r="E15" s="142">
        <v>65000</v>
      </c>
      <c r="F15" s="142">
        <v>65000</v>
      </c>
      <c r="G15" s="142"/>
      <c r="H15" s="142"/>
      <c r="I15" s="142"/>
      <c r="J15" s="150"/>
      <c r="K15" s="150"/>
      <c r="L15" s="142"/>
    </row>
    <row r="16" spans="1:12" s="71" customFormat="1" ht="12.75">
      <c r="A16" s="73"/>
      <c r="B16" s="73"/>
      <c r="C16" s="73">
        <v>4300</v>
      </c>
      <c r="D16" s="73" t="s">
        <v>248</v>
      </c>
      <c r="E16" s="142">
        <v>50000</v>
      </c>
      <c r="F16" s="142">
        <v>50000</v>
      </c>
      <c r="G16" s="142"/>
      <c r="H16" s="142"/>
      <c r="I16" s="142"/>
      <c r="J16" s="150"/>
      <c r="K16" s="150"/>
      <c r="L16" s="142"/>
    </row>
    <row r="17" spans="1:12" s="71" customFormat="1" ht="25.5">
      <c r="A17" s="73"/>
      <c r="B17" s="73"/>
      <c r="C17" s="73">
        <v>6050</v>
      </c>
      <c r="D17" s="73" t="s">
        <v>249</v>
      </c>
      <c r="E17" s="142">
        <v>100000</v>
      </c>
      <c r="F17" s="142"/>
      <c r="G17" s="142"/>
      <c r="H17" s="142"/>
      <c r="I17" s="142"/>
      <c r="J17" s="151"/>
      <c r="K17" s="150"/>
      <c r="L17" s="142">
        <v>100000</v>
      </c>
    </row>
    <row r="18" spans="1:12" s="71" customFormat="1" ht="12.75">
      <c r="A18" s="176">
        <v>700</v>
      </c>
      <c r="B18" s="176"/>
      <c r="C18" s="176"/>
      <c r="D18" s="176" t="s">
        <v>250</v>
      </c>
      <c r="E18" s="178">
        <f>SUM(E19)</f>
        <v>8000</v>
      </c>
      <c r="F18" s="178">
        <f>SUM(F19)</f>
        <v>8000</v>
      </c>
      <c r="G18" s="178"/>
      <c r="H18" s="178"/>
      <c r="I18" s="178"/>
      <c r="J18" s="180"/>
      <c r="K18" s="181"/>
      <c r="L18" s="178"/>
    </row>
    <row r="19" spans="1:12" s="71" customFormat="1" ht="25.5">
      <c r="A19" s="73"/>
      <c r="B19" s="219">
        <v>70005</v>
      </c>
      <c r="C19" s="219"/>
      <c r="D19" s="219" t="s">
        <v>251</v>
      </c>
      <c r="E19" s="220">
        <f>SUM(E20:E21)</f>
        <v>8000</v>
      </c>
      <c r="F19" s="220">
        <f>SUM(F20:F21)</f>
        <v>8000</v>
      </c>
      <c r="G19" s="220"/>
      <c r="H19" s="220"/>
      <c r="I19" s="220"/>
      <c r="J19" s="222"/>
      <c r="K19" s="221"/>
      <c r="L19" s="220"/>
    </row>
    <row r="20" spans="1:12" s="71" customFormat="1" ht="12.75">
      <c r="A20" s="117"/>
      <c r="B20" s="117"/>
      <c r="C20" s="117">
        <v>4300</v>
      </c>
      <c r="D20" s="117" t="s">
        <v>248</v>
      </c>
      <c r="E20" s="143">
        <v>6000</v>
      </c>
      <c r="F20" s="143">
        <v>6000</v>
      </c>
      <c r="G20" s="143"/>
      <c r="H20" s="143"/>
      <c r="I20" s="143"/>
      <c r="J20" s="152"/>
      <c r="K20" s="153"/>
      <c r="L20" s="143"/>
    </row>
    <row r="21" spans="1:12" s="71" customFormat="1" ht="12.75">
      <c r="A21" s="117"/>
      <c r="B21" s="117"/>
      <c r="C21" s="117">
        <v>4430</v>
      </c>
      <c r="D21" s="117" t="s">
        <v>252</v>
      </c>
      <c r="E21" s="143">
        <v>2000</v>
      </c>
      <c r="F21" s="143">
        <v>2000</v>
      </c>
      <c r="G21" s="143"/>
      <c r="H21" s="143"/>
      <c r="I21" s="143"/>
      <c r="J21" s="152"/>
      <c r="K21" s="152"/>
      <c r="L21" s="143"/>
    </row>
    <row r="22" spans="1:12" s="71" customFormat="1" ht="12.75">
      <c r="A22" s="299">
        <v>710</v>
      </c>
      <c r="B22" s="299"/>
      <c r="C22" s="299"/>
      <c r="D22" s="300" t="s">
        <v>373</v>
      </c>
      <c r="E22" s="301">
        <f>SUM(E23)</f>
        <v>8000</v>
      </c>
      <c r="F22" s="302">
        <f>SUM(F23)</f>
        <v>8000</v>
      </c>
      <c r="G22" s="302"/>
      <c r="H22" s="302"/>
      <c r="I22" s="301"/>
      <c r="J22" s="303"/>
      <c r="K22" s="303"/>
      <c r="L22" s="301"/>
    </row>
    <row r="23" spans="1:12" s="71" customFormat="1" ht="12.75">
      <c r="A23" s="223"/>
      <c r="B23" s="223">
        <v>71035</v>
      </c>
      <c r="C23" s="223"/>
      <c r="D23" s="304" t="s">
        <v>374</v>
      </c>
      <c r="E23" s="305">
        <f>SUM(E24)</f>
        <v>8000</v>
      </c>
      <c r="F23" s="306">
        <f>SUM(F24)</f>
        <v>8000</v>
      </c>
      <c r="G23" s="306"/>
      <c r="H23" s="306"/>
      <c r="I23" s="305"/>
      <c r="J23" s="307"/>
      <c r="K23" s="307"/>
      <c r="L23" s="305"/>
    </row>
    <row r="24" spans="1:12" s="71" customFormat="1" ht="12.75">
      <c r="A24" s="117"/>
      <c r="B24" s="117"/>
      <c r="C24" s="117">
        <v>4300</v>
      </c>
      <c r="D24" s="297" t="s">
        <v>248</v>
      </c>
      <c r="E24" s="143">
        <v>8000</v>
      </c>
      <c r="F24" s="298">
        <v>8000</v>
      </c>
      <c r="G24" s="298"/>
      <c r="H24" s="298"/>
      <c r="I24" s="143"/>
      <c r="J24" s="152"/>
      <c r="K24" s="152"/>
      <c r="L24" s="143"/>
    </row>
    <row r="25" spans="1:13" s="71" customFormat="1" ht="12.75" customHeight="1">
      <c r="A25" s="176">
        <v>750</v>
      </c>
      <c r="B25" s="176"/>
      <c r="C25" s="176"/>
      <c r="D25" s="177" t="s">
        <v>253</v>
      </c>
      <c r="E25" s="178">
        <f>SUM(E26,E32,E38,E61,E64)</f>
        <v>1498714</v>
      </c>
      <c r="F25" s="179">
        <f>SUM(F26,F32,F38,F61,F64)</f>
        <v>1492803</v>
      </c>
      <c r="G25" s="179">
        <f>SUM(G26,G32,G38,G61,G64)</f>
        <v>863811</v>
      </c>
      <c r="H25" s="179">
        <f>SUM(H26,H32,H38,H61,H64)</f>
        <v>146250</v>
      </c>
      <c r="I25" s="178"/>
      <c r="J25" s="180"/>
      <c r="K25" s="181"/>
      <c r="L25" s="178">
        <f>SUM(L26,L32,L38,L61,L64)</f>
        <v>5911</v>
      </c>
      <c r="M25" s="127"/>
    </row>
    <row r="26" spans="1:12" s="71" customFormat="1" ht="12.75" customHeight="1">
      <c r="A26" s="73"/>
      <c r="B26" s="219">
        <v>75011</v>
      </c>
      <c r="C26" s="337"/>
      <c r="D26" s="338" t="s">
        <v>254</v>
      </c>
      <c r="E26" s="220">
        <f>SUM(E27:E31)</f>
        <v>32160</v>
      </c>
      <c r="F26" s="339">
        <f>SUM(F27:F31)</f>
        <v>32160</v>
      </c>
      <c r="G26" s="339">
        <f>SUM(G27:G31)</f>
        <v>26000</v>
      </c>
      <c r="H26" s="339">
        <f>SUM(H27:H31)</f>
        <v>5360</v>
      </c>
      <c r="I26" s="220"/>
      <c r="J26" s="340"/>
      <c r="K26" s="221"/>
      <c r="L26" s="220"/>
    </row>
    <row r="27" spans="1:12" s="71" customFormat="1" ht="12.75" customHeight="1">
      <c r="A27" s="73"/>
      <c r="B27" s="73"/>
      <c r="C27" s="128">
        <v>4010</v>
      </c>
      <c r="D27" s="121" t="s">
        <v>255</v>
      </c>
      <c r="E27" s="144">
        <v>24000</v>
      </c>
      <c r="F27" s="144">
        <v>24000</v>
      </c>
      <c r="G27" s="144">
        <v>24000</v>
      </c>
      <c r="H27" s="151"/>
      <c r="I27" s="142"/>
      <c r="J27" s="154"/>
      <c r="K27" s="150"/>
      <c r="L27" s="142"/>
    </row>
    <row r="28" spans="1:12" ht="12.75" customHeight="1">
      <c r="A28" s="120"/>
      <c r="B28" s="125"/>
      <c r="C28" s="7">
        <v>4040</v>
      </c>
      <c r="D28" s="120" t="s">
        <v>256</v>
      </c>
      <c r="E28" s="145">
        <v>2000</v>
      </c>
      <c r="F28" s="155">
        <v>2000</v>
      </c>
      <c r="G28" s="155">
        <v>2000</v>
      </c>
      <c r="H28" s="156"/>
      <c r="I28" s="145"/>
      <c r="J28" s="156"/>
      <c r="K28" s="147"/>
      <c r="L28" s="145"/>
    </row>
    <row r="29" spans="1:12" ht="12.75" customHeight="1">
      <c r="A29" s="224"/>
      <c r="B29" s="122"/>
      <c r="C29" s="123">
        <v>4110</v>
      </c>
      <c r="D29" s="28" t="s">
        <v>257</v>
      </c>
      <c r="E29" s="146">
        <v>4560</v>
      </c>
      <c r="F29" s="157">
        <v>4560</v>
      </c>
      <c r="G29" s="158"/>
      <c r="H29" s="157">
        <v>4560</v>
      </c>
      <c r="I29" s="146"/>
      <c r="J29" s="158"/>
      <c r="K29" s="148"/>
      <c r="L29" s="146"/>
    </row>
    <row r="30" spans="1:12" ht="12.75" customHeight="1">
      <c r="A30" s="28"/>
      <c r="B30" s="122"/>
      <c r="C30" s="123">
        <v>4120</v>
      </c>
      <c r="D30" s="28" t="s">
        <v>258</v>
      </c>
      <c r="E30" s="148">
        <v>800</v>
      </c>
      <c r="F30" s="158">
        <v>800</v>
      </c>
      <c r="G30" s="158"/>
      <c r="H30" s="158">
        <v>800</v>
      </c>
      <c r="I30" s="146"/>
      <c r="J30" s="158"/>
      <c r="K30" s="148"/>
      <c r="L30" s="146"/>
    </row>
    <row r="31" spans="1:12" ht="25.5">
      <c r="A31" s="132"/>
      <c r="B31" s="28"/>
      <c r="C31" s="123">
        <v>4440</v>
      </c>
      <c r="D31" s="114" t="s">
        <v>259</v>
      </c>
      <c r="E31" s="148">
        <v>800</v>
      </c>
      <c r="F31" s="158">
        <v>800</v>
      </c>
      <c r="G31" s="157"/>
      <c r="H31" s="157"/>
      <c r="I31" s="148"/>
      <c r="J31" s="158"/>
      <c r="K31" s="148"/>
      <c r="L31" s="146"/>
    </row>
    <row r="32" spans="2:12" ht="25.5">
      <c r="B32" s="224">
        <v>75022</v>
      </c>
      <c r="C32" s="225"/>
      <c r="D32" s="226" t="s">
        <v>260</v>
      </c>
      <c r="E32" s="227">
        <f>SUM(E33:E37)</f>
        <v>78800</v>
      </c>
      <c r="F32" s="228">
        <f>SUM(F33:F37)</f>
        <v>78800</v>
      </c>
      <c r="G32" s="228"/>
      <c r="H32" s="228"/>
      <c r="I32" s="229"/>
      <c r="J32" s="230"/>
      <c r="K32" s="229"/>
      <c r="L32" s="227"/>
    </row>
    <row r="33" spans="1:12" ht="25.5">
      <c r="A33" s="28"/>
      <c r="B33" s="118"/>
      <c r="C33" s="7">
        <v>3030</v>
      </c>
      <c r="D33" s="136" t="s">
        <v>261</v>
      </c>
      <c r="E33" s="145">
        <v>72800</v>
      </c>
      <c r="F33" s="155">
        <v>72800</v>
      </c>
      <c r="G33" s="155"/>
      <c r="H33" s="155"/>
      <c r="I33" s="147"/>
      <c r="J33" s="156"/>
      <c r="K33" s="147"/>
      <c r="L33" s="145"/>
    </row>
    <row r="34" spans="1:12" ht="12.75">
      <c r="A34" s="76"/>
      <c r="B34" s="130"/>
      <c r="C34" s="131">
        <v>4210</v>
      </c>
      <c r="D34" s="113" t="s">
        <v>247</v>
      </c>
      <c r="E34" s="141">
        <v>3000</v>
      </c>
      <c r="F34" s="162">
        <v>3000</v>
      </c>
      <c r="G34" s="162"/>
      <c r="H34" s="162"/>
      <c r="I34" s="163"/>
      <c r="J34" s="164"/>
      <c r="K34" s="148"/>
      <c r="L34" s="141"/>
    </row>
    <row r="35" spans="1:13" ht="12.75">
      <c r="A35" s="28"/>
      <c r="B35" s="122"/>
      <c r="C35" s="123">
        <v>4300</v>
      </c>
      <c r="D35" s="114" t="s">
        <v>248</v>
      </c>
      <c r="E35" s="146">
        <v>1500</v>
      </c>
      <c r="F35" s="157">
        <v>1500</v>
      </c>
      <c r="G35" s="157"/>
      <c r="H35" s="157"/>
      <c r="I35" s="148"/>
      <c r="J35" s="158"/>
      <c r="K35" s="160"/>
      <c r="L35" s="146"/>
      <c r="M35" s="129"/>
    </row>
    <row r="36" spans="1:12" ht="38.25">
      <c r="A36" s="120"/>
      <c r="B36" s="118"/>
      <c r="C36" s="7">
        <v>4370</v>
      </c>
      <c r="D36" s="136" t="s">
        <v>262</v>
      </c>
      <c r="E36" s="145">
        <v>1000</v>
      </c>
      <c r="F36" s="155">
        <v>1000</v>
      </c>
      <c r="G36" s="145"/>
      <c r="H36" s="145"/>
      <c r="I36" s="147"/>
      <c r="J36" s="158"/>
      <c r="K36" s="147"/>
      <c r="L36" s="145"/>
    </row>
    <row r="37" spans="1:13" ht="12.75">
      <c r="A37" s="132"/>
      <c r="B37" s="28"/>
      <c r="C37" s="123">
        <v>4410</v>
      </c>
      <c r="D37" s="114" t="s">
        <v>263</v>
      </c>
      <c r="E37" s="146">
        <v>500</v>
      </c>
      <c r="F37" s="157">
        <v>500</v>
      </c>
      <c r="G37" s="146"/>
      <c r="H37" s="146"/>
      <c r="I37" s="148"/>
      <c r="J37" s="158"/>
      <c r="K37" s="165"/>
      <c r="L37" s="146"/>
      <c r="M37" s="129"/>
    </row>
    <row r="38" spans="1:12" ht="25.5">
      <c r="A38" s="133"/>
      <c r="B38" s="231">
        <v>75023</v>
      </c>
      <c r="C38" s="225"/>
      <c r="D38" s="232" t="s">
        <v>264</v>
      </c>
      <c r="E38" s="227">
        <f>SUM(E39:E60)</f>
        <v>1194084</v>
      </c>
      <c r="F38" s="228">
        <f>SUM(F39:F60)</f>
        <v>1188173</v>
      </c>
      <c r="G38" s="227">
        <f>SUM(G39:G60)</f>
        <v>837811</v>
      </c>
      <c r="H38" s="227">
        <f>SUM(H39:H60)</f>
        <v>140890</v>
      </c>
      <c r="I38" s="229"/>
      <c r="J38" s="230"/>
      <c r="K38" s="233"/>
      <c r="L38" s="234">
        <f>SUM(L39:L60)</f>
        <v>5911</v>
      </c>
    </row>
    <row r="39" spans="2:13" ht="25.5">
      <c r="B39" s="120"/>
      <c r="C39" s="7">
        <v>3020</v>
      </c>
      <c r="D39" s="114" t="s">
        <v>265</v>
      </c>
      <c r="E39" s="141">
        <v>2000</v>
      </c>
      <c r="F39" s="155">
        <v>2000</v>
      </c>
      <c r="G39" s="145"/>
      <c r="H39" s="145"/>
      <c r="I39" s="147"/>
      <c r="J39" s="156"/>
      <c r="K39" s="148"/>
      <c r="L39" s="145"/>
      <c r="M39" s="129"/>
    </row>
    <row r="40" spans="1:13" ht="25.5">
      <c r="A40" s="132"/>
      <c r="B40" s="76"/>
      <c r="C40" s="131">
        <v>4010</v>
      </c>
      <c r="D40" s="113" t="s">
        <v>255</v>
      </c>
      <c r="E40" s="141">
        <v>773000</v>
      </c>
      <c r="F40" s="162">
        <v>773000</v>
      </c>
      <c r="G40" s="141">
        <v>773000</v>
      </c>
      <c r="H40" s="141"/>
      <c r="I40" s="163"/>
      <c r="J40" s="164"/>
      <c r="K40" s="148"/>
      <c r="L40" s="141"/>
      <c r="M40" s="129"/>
    </row>
    <row r="41" spans="1:12" ht="12.75">
      <c r="A41" s="132"/>
      <c r="B41" s="28"/>
      <c r="C41" s="123">
        <v>4040</v>
      </c>
      <c r="D41" s="114" t="s">
        <v>256</v>
      </c>
      <c r="E41" s="146">
        <v>57811</v>
      </c>
      <c r="F41" s="157">
        <v>57811</v>
      </c>
      <c r="G41" s="146">
        <v>57811</v>
      </c>
      <c r="H41" s="146"/>
      <c r="I41" s="148"/>
      <c r="J41" s="158"/>
      <c r="K41" s="148"/>
      <c r="L41" s="146"/>
    </row>
    <row r="42" spans="1:12" ht="12.75" customHeight="1">
      <c r="A42" s="132"/>
      <c r="B42" s="28"/>
      <c r="C42" s="28">
        <v>4110</v>
      </c>
      <c r="D42" s="114" t="s">
        <v>257</v>
      </c>
      <c r="E42" s="146">
        <v>121270</v>
      </c>
      <c r="F42" s="162">
        <v>121270</v>
      </c>
      <c r="G42" s="146"/>
      <c r="H42" s="146">
        <v>121270</v>
      </c>
      <c r="I42" s="163"/>
      <c r="J42" s="167"/>
      <c r="K42" s="160"/>
      <c r="L42" s="145"/>
    </row>
    <row r="43" spans="1:12" ht="12.75">
      <c r="A43" s="132"/>
      <c r="B43" s="125"/>
      <c r="C43" s="125">
        <v>4120</v>
      </c>
      <c r="D43" s="135" t="s">
        <v>258</v>
      </c>
      <c r="E43" s="149">
        <v>19620</v>
      </c>
      <c r="F43" s="157">
        <v>19620</v>
      </c>
      <c r="G43" s="159"/>
      <c r="H43" s="168">
        <v>19620</v>
      </c>
      <c r="I43" s="148"/>
      <c r="J43" s="169"/>
      <c r="K43" s="160"/>
      <c r="L43" s="146"/>
    </row>
    <row r="44" spans="1:13" ht="12.75">
      <c r="A44" s="132"/>
      <c r="B44" s="28"/>
      <c r="C44" s="28">
        <v>4170</v>
      </c>
      <c r="D44" s="114" t="s">
        <v>266</v>
      </c>
      <c r="E44" s="146">
        <v>7000</v>
      </c>
      <c r="F44" s="157">
        <v>7000</v>
      </c>
      <c r="G44" s="157">
        <v>7000</v>
      </c>
      <c r="H44" s="170"/>
      <c r="I44" s="148"/>
      <c r="J44" s="167"/>
      <c r="K44" s="148"/>
      <c r="L44" s="146"/>
      <c r="M44" s="129"/>
    </row>
    <row r="45" spans="1:12" ht="12.75" customHeight="1">
      <c r="A45" s="133"/>
      <c r="B45" s="125"/>
      <c r="C45" s="124">
        <v>4210</v>
      </c>
      <c r="D45" s="113" t="s">
        <v>247</v>
      </c>
      <c r="E45" s="149">
        <v>42209</v>
      </c>
      <c r="F45" s="159">
        <v>42209</v>
      </c>
      <c r="G45" s="159"/>
      <c r="H45" s="168"/>
      <c r="I45" s="160"/>
      <c r="J45" s="169"/>
      <c r="K45" s="160"/>
      <c r="L45" s="146"/>
    </row>
    <row r="46" spans="1:12" ht="12.75">
      <c r="A46" s="132"/>
      <c r="B46" s="28"/>
      <c r="C46" s="28">
        <v>4260</v>
      </c>
      <c r="D46" s="137" t="s">
        <v>267</v>
      </c>
      <c r="E46" s="146">
        <v>15923</v>
      </c>
      <c r="F46" s="157">
        <v>15923</v>
      </c>
      <c r="G46" s="157"/>
      <c r="H46" s="170"/>
      <c r="I46" s="148"/>
      <c r="J46" s="167"/>
      <c r="K46" s="148"/>
      <c r="L46" s="146"/>
    </row>
    <row r="47" spans="1:12" ht="12.75">
      <c r="A47" s="132"/>
      <c r="B47" s="76"/>
      <c r="C47" s="28">
        <v>4270</v>
      </c>
      <c r="D47" s="137" t="s">
        <v>268</v>
      </c>
      <c r="E47" s="146">
        <v>2000</v>
      </c>
      <c r="F47" s="157">
        <v>2000</v>
      </c>
      <c r="G47" s="157"/>
      <c r="H47" s="170"/>
      <c r="I47" s="148"/>
      <c r="J47" s="167"/>
      <c r="K47" s="147"/>
      <c r="L47" s="146"/>
    </row>
    <row r="48" spans="1:13" ht="12.75">
      <c r="A48" s="120"/>
      <c r="B48" s="28"/>
      <c r="C48" s="120">
        <v>4280</v>
      </c>
      <c r="D48" s="138" t="s">
        <v>269</v>
      </c>
      <c r="E48" s="145">
        <v>300</v>
      </c>
      <c r="F48" s="155">
        <v>300</v>
      </c>
      <c r="G48" s="162"/>
      <c r="H48" s="171"/>
      <c r="I48" s="147"/>
      <c r="J48" s="172"/>
      <c r="K48" s="163"/>
      <c r="L48" s="145"/>
      <c r="M48" s="129"/>
    </row>
    <row r="49" spans="1:12" ht="12.75">
      <c r="A49" s="28"/>
      <c r="B49" s="122"/>
      <c r="C49" s="28">
        <v>4300</v>
      </c>
      <c r="D49" s="137" t="s">
        <v>248</v>
      </c>
      <c r="E49" s="146">
        <v>57100</v>
      </c>
      <c r="F49" s="157">
        <v>57100</v>
      </c>
      <c r="G49" s="157"/>
      <c r="H49" s="170"/>
      <c r="I49" s="148"/>
      <c r="J49" s="167"/>
      <c r="K49" s="148"/>
      <c r="L49" s="146"/>
    </row>
    <row r="50" spans="1:12" ht="25.5">
      <c r="A50" s="28"/>
      <c r="B50" s="122"/>
      <c r="C50" s="28">
        <v>4350</v>
      </c>
      <c r="D50" s="137" t="s">
        <v>270</v>
      </c>
      <c r="E50" s="146">
        <v>2700</v>
      </c>
      <c r="F50" s="157">
        <v>2700</v>
      </c>
      <c r="G50" s="157"/>
      <c r="H50" s="170"/>
      <c r="I50" s="148"/>
      <c r="J50" s="167"/>
      <c r="K50" s="148"/>
      <c r="L50" s="147"/>
    </row>
    <row r="51" spans="1:12" ht="38.25">
      <c r="A51" s="76"/>
      <c r="B51" s="130"/>
      <c r="C51" s="76">
        <v>4360</v>
      </c>
      <c r="D51" s="139" t="s">
        <v>271</v>
      </c>
      <c r="E51" s="141">
        <v>5280</v>
      </c>
      <c r="F51" s="162">
        <v>5280</v>
      </c>
      <c r="G51" s="162"/>
      <c r="H51" s="173"/>
      <c r="I51" s="163"/>
      <c r="J51" s="174"/>
      <c r="K51" s="147"/>
      <c r="L51" s="148"/>
    </row>
    <row r="52" spans="1:20" ht="38.25">
      <c r="A52" s="28"/>
      <c r="B52" s="122"/>
      <c r="C52" s="28">
        <v>4370</v>
      </c>
      <c r="D52" s="137" t="s">
        <v>272</v>
      </c>
      <c r="E52" s="146">
        <v>8000</v>
      </c>
      <c r="F52" s="157">
        <v>8000</v>
      </c>
      <c r="G52" s="157"/>
      <c r="H52" s="170"/>
      <c r="I52" s="148"/>
      <c r="J52" s="167"/>
      <c r="K52" s="148"/>
      <c r="L52" s="148"/>
      <c r="N52" s="129"/>
      <c r="O52" s="129"/>
      <c r="P52" s="129"/>
      <c r="Q52" s="129"/>
      <c r="R52" s="129"/>
      <c r="S52" s="129"/>
      <c r="T52" s="129"/>
    </row>
    <row r="53" spans="1:20" ht="25.5">
      <c r="A53" s="28"/>
      <c r="B53" s="122"/>
      <c r="C53" s="28">
        <v>4390</v>
      </c>
      <c r="D53" s="137" t="s">
        <v>273</v>
      </c>
      <c r="E53" s="146">
        <v>700</v>
      </c>
      <c r="F53" s="157">
        <v>700</v>
      </c>
      <c r="G53" s="157"/>
      <c r="H53" s="170"/>
      <c r="I53" s="148"/>
      <c r="J53" s="167"/>
      <c r="K53" s="148"/>
      <c r="L53" s="148"/>
      <c r="N53" s="129"/>
      <c r="O53" s="129"/>
      <c r="P53" s="129"/>
      <c r="Q53" s="129"/>
      <c r="R53" s="129"/>
      <c r="S53" s="129"/>
      <c r="T53" s="129"/>
    </row>
    <row r="54" spans="1:21" ht="12.75">
      <c r="A54" s="125"/>
      <c r="B54" s="126"/>
      <c r="C54" s="125">
        <v>4410</v>
      </c>
      <c r="D54" s="140" t="s">
        <v>263</v>
      </c>
      <c r="E54" s="149">
        <v>28000</v>
      </c>
      <c r="F54" s="159">
        <v>28000</v>
      </c>
      <c r="G54" s="159"/>
      <c r="H54" s="168"/>
      <c r="I54" s="160"/>
      <c r="J54" s="169"/>
      <c r="K54" s="160"/>
      <c r="L54" s="160"/>
      <c r="M54" s="129"/>
      <c r="N54" s="129"/>
      <c r="O54" s="129"/>
      <c r="P54" s="129"/>
      <c r="Q54" s="129"/>
      <c r="R54" s="129"/>
      <c r="S54" s="129"/>
      <c r="T54" s="129"/>
      <c r="U54" s="129"/>
    </row>
    <row r="55" spans="1:21" ht="12.75">
      <c r="A55" s="28"/>
      <c r="B55" s="122"/>
      <c r="C55" s="28">
        <v>4430</v>
      </c>
      <c r="D55" s="137" t="s">
        <v>252</v>
      </c>
      <c r="E55" s="146">
        <v>5000</v>
      </c>
      <c r="F55" s="157">
        <v>5000</v>
      </c>
      <c r="G55" s="157"/>
      <c r="H55" s="170"/>
      <c r="I55" s="148"/>
      <c r="J55" s="167"/>
      <c r="K55" s="148"/>
      <c r="L55" s="148"/>
      <c r="M55" s="129"/>
      <c r="N55" s="129"/>
      <c r="O55" s="129"/>
      <c r="P55" s="129"/>
      <c r="Q55" s="129"/>
      <c r="R55" s="129"/>
      <c r="S55" s="129"/>
      <c r="T55" s="129"/>
      <c r="U55" s="129"/>
    </row>
    <row r="56" spans="1:20" ht="25.5">
      <c r="A56" s="28"/>
      <c r="B56" s="122"/>
      <c r="C56" s="28">
        <v>4440</v>
      </c>
      <c r="D56" s="137" t="s">
        <v>259</v>
      </c>
      <c r="E56" s="146">
        <v>14760</v>
      </c>
      <c r="F56" s="157">
        <v>14760</v>
      </c>
      <c r="G56" s="157"/>
      <c r="H56" s="170"/>
      <c r="I56" s="148"/>
      <c r="J56" s="167"/>
      <c r="K56" s="148"/>
      <c r="L56" s="148"/>
      <c r="M56" s="7"/>
      <c r="N56" s="7"/>
      <c r="O56" s="7"/>
      <c r="P56" s="129"/>
      <c r="Q56" s="129"/>
      <c r="R56" s="129"/>
      <c r="S56" s="129"/>
      <c r="T56" s="129"/>
    </row>
    <row r="57" spans="1:20" ht="38.25">
      <c r="A57" s="125"/>
      <c r="B57" s="118"/>
      <c r="C57" s="120">
        <v>4700</v>
      </c>
      <c r="D57" s="138" t="s">
        <v>274</v>
      </c>
      <c r="E57" s="149">
        <v>13000</v>
      </c>
      <c r="F57" s="159">
        <v>13000</v>
      </c>
      <c r="G57" s="159"/>
      <c r="H57" s="168"/>
      <c r="I57" s="160"/>
      <c r="J57" s="169"/>
      <c r="K57" s="160"/>
      <c r="L57" s="160"/>
      <c r="M57" s="129"/>
      <c r="N57" s="129"/>
      <c r="O57" s="129"/>
      <c r="P57" s="129"/>
      <c r="Q57" s="129"/>
      <c r="R57" s="129"/>
      <c r="S57" s="129"/>
      <c r="T57" s="129"/>
    </row>
    <row r="58" spans="1:20" ht="38.25">
      <c r="A58" s="120"/>
      <c r="B58" s="122"/>
      <c r="C58" s="28">
        <v>4740</v>
      </c>
      <c r="D58" s="137" t="s">
        <v>275</v>
      </c>
      <c r="E58" s="145">
        <v>4000</v>
      </c>
      <c r="F58" s="155">
        <v>4000</v>
      </c>
      <c r="G58" s="155"/>
      <c r="H58" s="171"/>
      <c r="I58" s="147"/>
      <c r="J58" s="172"/>
      <c r="K58" s="160"/>
      <c r="L58" s="160"/>
      <c r="N58" s="129"/>
      <c r="O58" s="129"/>
      <c r="P58" s="129"/>
      <c r="Q58" s="129"/>
      <c r="R58" s="129"/>
      <c r="S58" s="129"/>
      <c r="T58" s="129"/>
    </row>
    <row r="59" spans="1:20" ht="28.5" customHeight="1">
      <c r="A59" s="28"/>
      <c r="B59" s="122"/>
      <c r="C59" s="28">
        <v>4750</v>
      </c>
      <c r="D59" s="175" t="s">
        <v>276</v>
      </c>
      <c r="E59" s="146">
        <v>8500</v>
      </c>
      <c r="F59" s="157">
        <v>8500</v>
      </c>
      <c r="G59" s="157"/>
      <c r="H59" s="170"/>
      <c r="I59" s="148"/>
      <c r="J59" s="167"/>
      <c r="K59" s="160"/>
      <c r="L59" s="160"/>
      <c r="M59" s="7"/>
      <c r="N59" s="7"/>
      <c r="O59" s="7"/>
      <c r="P59" s="7"/>
      <c r="Q59" s="7"/>
      <c r="R59" s="129"/>
      <c r="S59" s="129"/>
      <c r="T59" s="129"/>
    </row>
    <row r="60" spans="1:20" ht="28.5" customHeight="1">
      <c r="A60" s="76"/>
      <c r="B60" s="130"/>
      <c r="C60" s="76">
        <v>6050</v>
      </c>
      <c r="D60" s="335" t="s">
        <v>249</v>
      </c>
      <c r="E60" s="141">
        <v>5911</v>
      </c>
      <c r="F60" s="162"/>
      <c r="G60" s="162"/>
      <c r="H60" s="173"/>
      <c r="I60" s="163"/>
      <c r="J60" s="174"/>
      <c r="K60" s="147"/>
      <c r="L60" s="148">
        <v>5911</v>
      </c>
      <c r="M60" s="7"/>
      <c r="N60" s="7"/>
      <c r="O60" s="7"/>
      <c r="P60" s="7"/>
      <c r="Q60" s="7"/>
      <c r="R60" s="129"/>
      <c r="S60" s="129"/>
      <c r="T60" s="129"/>
    </row>
    <row r="61" spans="1:13" ht="25.5">
      <c r="A61" s="76"/>
      <c r="B61" s="235">
        <v>75075</v>
      </c>
      <c r="C61" s="236"/>
      <c r="D61" s="237" t="s">
        <v>277</v>
      </c>
      <c r="E61" s="238">
        <f>SUM(E62:E63)</f>
        <v>10000</v>
      </c>
      <c r="F61" s="239">
        <f>SUM(F62:F63)</f>
        <v>10000</v>
      </c>
      <c r="G61" s="239"/>
      <c r="H61" s="240"/>
      <c r="I61" s="236"/>
      <c r="J61" s="241"/>
      <c r="K61" s="236"/>
      <c r="L61" s="248"/>
      <c r="M61" s="129"/>
    </row>
    <row r="62" spans="1:12" ht="12.75">
      <c r="A62" s="28"/>
      <c r="B62" s="122"/>
      <c r="C62" s="28">
        <v>4210</v>
      </c>
      <c r="D62" s="137" t="s">
        <v>247</v>
      </c>
      <c r="E62" s="146">
        <v>5000</v>
      </c>
      <c r="F62" s="157">
        <v>5000</v>
      </c>
      <c r="G62" s="157"/>
      <c r="H62" s="170"/>
      <c r="I62" s="28"/>
      <c r="J62" s="123"/>
      <c r="K62" s="28"/>
      <c r="L62" s="28"/>
    </row>
    <row r="63" spans="1:12" ht="12.75">
      <c r="A63" s="28"/>
      <c r="B63" s="122"/>
      <c r="C63" s="28">
        <v>4300</v>
      </c>
      <c r="D63" s="137" t="s">
        <v>248</v>
      </c>
      <c r="E63" s="146">
        <v>5000</v>
      </c>
      <c r="F63" s="157">
        <v>5000</v>
      </c>
      <c r="G63" s="157"/>
      <c r="H63" s="170"/>
      <c r="I63" s="28"/>
      <c r="J63" s="123"/>
      <c r="K63" s="28"/>
      <c r="L63" s="28"/>
    </row>
    <row r="64" spans="1:12" ht="12.75">
      <c r="A64" s="28"/>
      <c r="B64" s="122">
        <v>75095</v>
      </c>
      <c r="C64" s="28"/>
      <c r="D64" s="137" t="s">
        <v>309</v>
      </c>
      <c r="E64" s="146">
        <f>SUM(E65:E66)</f>
        <v>183670</v>
      </c>
      <c r="F64" s="157">
        <f>SUM(F65:F66)</f>
        <v>183670</v>
      </c>
      <c r="G64" s="157"/>
      <c r="H64" s="170"/>
      <c r="I64" s="28"/>
      <c r="J64" s="123"/>
      <c r="K64" s="28"/>
      <c r="L64" s="28"/>
    </row>
    <row r="65" spans="1:12" ht="12.75">
      <c r="A65" s="28"/>
      <c r="B65" s="122"/>
      <c r="C65" s="28">
        <v>4270</v>
      </c>
      <c r="D65" s="137" t="s">
        <v>268</v>
      </c>
      <c r="E65" s="146">
        <v>103670</v>
      </c>
      <c r="F65" s="157">
        <v>103670</v>
      </c>
      <c r="G65" s="157"/>
      <c r="H65" s="170"/>
      <c r="I65" s="28"/>
      <c r="J65" s="123"/>
      <c r="K65" s="28"/>
      <c r="L65" s="28"/>
    </row>
    <row r="66" spans="1:12" ht="12.75">
      <c r="A66" s="28"/>
      <c r="B66" s="122"/>
      <c r="C66" s="28">
        <v>4300</v>
      </c>
      <c r="D66" s="137" t="s">
        <v>248</v>
      </c>
      <c r="E66" s="146">
        <v>80000</v>
      </c>
      <c r="F66" s="157">
        <v>80000</v>
      </c>
      <c r="G66" s="157"/>
      <c r="H66" s="170"/>
      <c r="I66" s="28"/>
      <c r="J66" s="123"/>
      <c r="K66" s="28"/>
      <c r="L66" s="28"/>
    </row>
    <row r="67" spans="1:12" ht="51">
      <c r="A67" s="183">
        <v>751</v>
      </c>
      <c r="B67" s="182"/>
      <c r="C67" s="183"/>
      <c r="D67" s="184" t="s">
        <v>423</v>
      </c>
      <c r="E67" s="185">
        <f>SUM(E68)</f>
        <v>617</v>
      </c>
      <c r="F67" s="186">
        <f>SUM(F68)</f>
        <v>617</v>
      </c>
      <c r="G67" s="186"/>
      <c r="H67" s="188"/>
      <c r="I67" s="183"/>
      <c r="J67" s="187"/>
      <c r="K67" s="183"/>
      <c r="L67" s="183"/>
    </row>
    <row r="68" spans="1:12" ht="38.25">
      <c r="A68" s="224"/>
      <c r="B68" s="243">
        <v>75101</v>
      </c>
      <c r="C68" s="224"/>
      <c r="D68" s="244" t="s">
        <v>423</v>
      </c>
      <c r="E68" s="234">
        <f>SUM(E69)</f>
        <v>617</v>
      </c>
      <c r="F68" s="245">
        <f>SUM(F69)</f>
        <v>617</v>
      </c>
      <c r="G68" s="245"/>
      <c r="H68" s="246"/>
      <c r="I68" s="224"/>
      <c r="J68" s="247"/>
      <c r="K68" s="224"/>
      <c r="L68" s="224"/>
    </row>
    <row r="69" spans="1:12" ht="12.75">
      <c r="A69" s="28"/>
      <c r="B69" s="122"/>
      <c r="C69" s="28">
        <v>4300</v>
      </c>
      <c r="D69" s="137" t="s">
        <v>248</v>
      </c>
      <c r="E69" s="146">
        <v>617</v>
      </c>
      <c r="F69" s="157">
        <v>617</v>
      </c>
      <c r="G69" s="157"/>
      <c r="H69" s="170"/>
      <c r="I69" s="28"/>
      <c r="J69" s="123"/>
      <c r="K69" s="28"/>
      <c r="L69" s="28"/>
    </row>
    <row r="70" spans="1:12" ht="25.5">
      <c r="A70" s="183">
        <v>754</v>
      </c>
      <c r="B70" s="182"/>
      <c r="C70" s="183"/>
      <c r="D70" s="184" t="s">
        <v>278</v>
      </c>
      <c r="E70" s="185">
        <f>SUM(E71,E81)</f>
        <v>118400</v>
      </c>
      <c r="F70" s="186">
        <f>SUM(F71,F81)</f>
        <v>118400</v>
      </c>
      <c r="G70" s="186">
        <f>SUM(G71,G81)</f>
        <v>50900</v>
      </c>
      <c r="H70" s="188">
        <f>SUM(H71,H81)</f>
        <v>7000</v>
      </c>
      <c r="I70" s="183"/>
      <c r="J70" s="187"/>
      <c r="K70" s="183"/>
      <c r="L70" s="183"/>
    </row>
    <row r="71" spans="1:12" ht="12.75">
      <c r="A71" s="28"/>
      <c r="B71" s="243">
        <v>75412</v>
      </c>
      <c r="C71" s="224"/>
      <c r="D71" s="244" t="s">
        <v>279</v>
      </c>
      <c r="E71" s="234">
        <f>SUM(E72:E80)</f>
        <v>118000</v>
      </c>
      <c r="F71" s="245">
        <f>SUM(F72:F80)</f>
        <v>118000</v>
      </c>
      <c r="G71" s="245">
        <f>SUM(G72:G80)</f>
        <v>50900</v>
      </c>
      <c r="H71" s="246">
        <f>SUM(H72:H80)</f>
        <v>7000</v>
      </c>
      <c r="I71" s="224"/>
      <c r="J71" s="247"/>
      <c r="K71" s="224"/>
      <c r="L71" s="224"/>
    </row>
    <row r="72" spans="1:12" ht="25.5">
      <c r="A72" s="28"/>
      <c r="B72" s="122"/>
      <c r="C72" s="28">
        <v>3030</v>
      </c>
      <c r="D72" s="137" t="s">
        <v>261</v>
      </c>
      <c r="E72" s="146">
        <v>7000</v>
      </c>
      <c r="F72" s="159">
        <v>7000</v>
      </c>
      <c r="G72" s="157"/>
      <c r="H72" s="170"/>
      <c r="I72" s="28"/>
      <c r="J72" s="123"/>
      <c r="K72" s="28"/>
      <c r="L72" s="28"/>
    </row>
    <row r="73" spans="1:12" ht="12.75" customHeight="1">
      <c r="A73" s="28"/>
      <c r="B73" s="122"/>
      <c r="C73" s="28">
        <v>4110</v>
      </c>
      <c r="D73" s="137" t="s">
        <v>257</v>
      </c>
      <c r="E73" s="146">
        <v>7000</v>
      </c>
      <c r="F73" s="157">
        <v>7000</v>
      </c>
      <c r="G73" s="157"/>
      <c r="H73" s="170">
        <v>7000</v>
      </c>
      <c r="I73" s="28"/>
      <c r="J73" s="123"/>
      <c r="K73" s="28"/>
      <c r="L73" s="28"/>
    </row>
    <row r="74" spans="1:12" ht="12.75">
      <c r="A74" s="28"/>
      <c r="B74" s="122"/>
      <c r="C74" s="28">
        <v>4170</v>
      </c>
      <c r="D74" s="137" t="s">
        <v>266</v>
      </c>
      <c r="E74" s="146">
        <v>50900</v>
      </c>
      <c r="F74" s="157">
        <v>50900</v>
      </c>
      <c r="G74" s="157">
        <v>50900</v>
      </c>
      <c r="H74" s="170"/>
      <c r="I74" s="28"/>
      <c r="J74" s="123"/>
      <c r="K74" s="28"/>
      <c r="L74" s="28"/>
    </row>
    <row r="75" spans="1:22" ht="12.75">
      <c r="A75" s="28"/>
      <c r="B75" s="122"/>
      <c r="C75" s="28">
        <v>4210</v>
      </c>
      <c r="D75" s="137" t="s">
        <v>247</v>
      </c>
      <c r="E75" s="146">
        <v>32000</v>
      </c>
      <c r="F75" s="157">
        <v>32000</v>
      </c>
      <c r="G75" s="157"/>
      <c r="H75" s="170"/>
      <c r="I75" s="28"/>
      <c r="J75" s="123"/>
      <c r="K75" s="28"/>
      <c r="L75" s="76"/>
      <c r="M75" s="129"/>
      <c r="N75" s="129"/>
      <c r="O75" s="129"/>
      <c r="P75" s="129"/>
      <c r="Q75" s="129"/>
      <c r="R75" s="129"/>
      <c r="S75" s="129"/>
      <c r="T75" s="129"/>
      <c r="U75" s="129"/>
      <c r="V75" s="129"/>
    </row>
    <row r="76" spans="1:12" ht="12.75">
      <c r="A76" s="28"/>
      <c r="B76" s="122"/>
      <c r="C76" s="28">
        <v>4260</v>
      </c>
      <c r="D76" s="137" t="s">
        <v>267</v>
      </c>
      <c r="E76" s="146">
        <v>9000</v>
      </c>
      <c r="F76" s="158">
        <v>9000</v>
      </c>
      <c r="G76" s="157"/>
      <c r="H76" s="170"/>
      <c r="I76" s="28"/>
      <c r="J76" s="123"/>
      <c r="K76" s="28"/>
      <c r="L76" s="28"/>
    </row>
    <row r="77" spans="1:12" ht="12.75">
      <c r="A77" s="76"/>
      <c r="B77" s="130"/>
      <c r="C77" s="76">
        <v>4270</v>
      </c>
      <c r="D77" s="139" t="s">
        <v>268</v>
      </c>
      <c r="E77" s="163">
        <v>500</v>
      </c>
      <c r="F77" s="164">
        <v>500</v>
      </c>
      <c r="G77" s="162"/>
      <c r="H77" s="173"/>
      <c r="I77" s="76"/>
      <c r="J77" s="131"/>
      <c r="K77" s="76"/>
      <c r="L77" s="76"/>
    </row>
    <row r="78" spans="1:12" ht="12.75">
      <c r="A78" s="28"/>
      <c r="B78" s="122"/>
      <c r="C78" s="28">
        <v>4300</v>
      </c>
      <c r="D78" s="137" t="s">
        <v>248</v>
      </c>
      <c r="E78" s="148">
        <v>4000</v>
      </c>
      <c r="F78" s="158">
        <v>4000</v>
      </c>
      <c r="G78" s="157"/>
      <c r="H78" s="170"/>
      <c r="I78" s="28"/>
      <c r="J78" s="123"/>
      <c r="K78" s="28"/>
      <c r="L78" s="28"/>
    </row>
    <row r="79" spans="1:12" ht="38.25">
      <c r="A79" s="120"/>
      <c r="B79" s="118"/>
      <c r="C79" s="120">
        <v>4360</v>
      </c>
      <c r="D79" s="138" t="s">
        <v>271</v>
      </c>
      <c r="E79" s="147">
        <v>600</v>
      </c>
      <c r="F79" s="156">
        <v>600</v>
      </c>
      <c r="G79" s="162"/>
      <c r="H79" s="171"/>
      <c r="I79" s="120"/>
      <c r="J79" s="7"/>
      <c r="K79" s="120"/>
      <c r="L79" s="120"/>
    </row>
    <row r="80" spans="1:12" ht="12.75">
      <c r="A80" s="28"/>
      <c r="B80" s="122"/>
      <c r="C80" s="28">
        <v>4430</v>
      </c>
      <c r="D80" s="137" t="s">
        <v>252</v>
      </c>
      <c r="E80" s="148">
        <v>7000</v>
      </c>
      <c r="F80" s="158">
        <v>7000</v>
      </c>
      <c r="G80" s="157"/>
      <c r="H80" s="170"/>
      <c r="I80" s="28"/>
      <c r="J80" s="123"/>
      <c r="K80" s="28"/>
      <c r="L80" s="28"/>
    </row>
    <row r="81" spans="1:12" ht="12.75">
      <c r="A81" s="120"/>
      <c r="B81" s="242">
        <v>75414</v>
      </c>
      <c r="C81" s="248"/>
      <c r="D81" s="249" t="s">
        <v>280</v>
      </c>
      <c r="E81" s="250">
        <f>SUM(E82)</f>
        <v>400</v>
      </c>
      <c r="F81" s="251">
        <f>SUM(F82)</f>
        <v>400</v>
      </c>
      <c r="G81" s="239"/>
      <c r="H81" s="240"/>
      <c r="I81" s="236"/>
      <c r="J81" s="241"/>
      <c r="K81" s="236"/>
      <c r="L81" s="236"/>
    </row>
    <row r="82" spans="1:18" ht="12.75">
      <c r="A82" s="28"/>
      <c r="B82" s="122"/>
      <c r="C82" s="28">
        <v>4300</v>
      </c>
      <c r="D82" s="137" t="s">
        <v>248</v>
      </c>
      <c r="E82" s="148">
        <v>400</v>
      </c>
      <c r="F82" s="158">
        <v>400</v>
      </c>
      <c r="G82" s="157"/>
      <c r="H82" s="170"/>
      <c r="I82" s="28"/>
      <c r="J82" s="123"/>
      <c r="K82" s="28"/>
      <c r="L82" s="28"/>
      <c r="M82" s="7"/>
      <c r="N82" s="7"/>
      <c r="O82" s="7"/>
      <c r="P82" s="7"/>
      <c r="Q82" s="7"/>
      <c r="R82" s="134"/>
    </row>
    <row r="83" spans="1:19" ht="76.5">
      <c r="A83" s="183">
        <v>756</v>
      </c>
      <c r="B83" s="182"/>
      <c r="C83" s="192"/>
      <c r="D83" s="193" t="s">
        <v>281</v>
      </c>
      <c r="E83" s="194">
        <f>SUM(E84)</f>
        <v>55500</v>
      </c>
      <c r="F83" s="195">
        <f>SUM(F84)</f>
        <v>55500</v>
      </c>
      <c r="G83" s="196">
        <f>SUM(G84)</f>
        <v>40000</v>
      </c>
      <c r="H83" s="197"/>
      <c r="I83" s="192"/>
      <c r="J83" s="198"/>
      <c r="K83" s="192"/>
      <c r="L83" s="192"/>
      <c r="M83" s="7"/>
      <c r="N83" s="7"/>
      <c r="O83" s="7"/>
      <c r="P83" s="7"/>
      <c r="Q83" s="7"/>
      <c r="R83" s="7"/>
      <c r="S83" s="129"/>
    </row>
    <row r="84" spans="1:18" ht="38.25">
      <c r="A84" s="76"/>
      <c r="B84" s="243">
        <v>75647</v>
      </c>
      <c r="C84" s="224"/>
      <c r="D84" s="244" t="s">
        <v>282</v>
      </c>
      <c r="E84" s="252">
        <f>SUM(E85:E92)</f>
        <v>55500</v>
      </c>
      <c r="F84" s="253">
        <f>SUM(F85:F92)</f>
        <v>55500</v>
      </c>
      <c r="G84" s="245">
        <f>SUM(G85:G92)</f>
        <v>40000</v>
      </c>
      <c r="H84" s="246"/>
      <c r="I84" s="224"/>
      <c r="J84" s="247"/>
      <c r="K84" s="224"/>
      <c r="L84" s="224"/>
      <c r="M84" s="7"/>
      <c r="N84" s="2"/>
      <c r="O84" s="2"/>
      <c r="P84" s="2"/>
      <c r="Q84" s="2"/>
      <c r="R84" s="2"/>
    </row>
    <row r="85" spans="1:18" ht="25.5">
      <c r="A85" s="28"/>
      <c r="B85" s="122"/>
      <c r="C85" s="28">
        <v>3030</v>
      </c>
      <c r="D85" s="137" t="s">
        <v>261</v>
      </c>
      <c r="E85" s="148">
        <v>3380</v>
      </c>
      <c r="F85" s="158">
        <v>3380</v>
      </c>
      <c r="G85" s="157"/>
      <c r="H85" s="170"/>
      <c r="I85" s="28"/>
      <c r="J85" s="123"/>
      <c r="K85" s="28"/>
      <c r="L85" s="28"/>
      <c r="M85" s="2"/>
      <c r="N85" s="2"/>
      <c r="O85" s="2"/>
      <c r="P85" s="2"/>
      <c r="Q85" s="2"/>
      <c r="R85" s="2"/>
    </row>
    <row r="86" spans="1:18" ht="25.5">
      <c r="A86" s="28"/>
      <c r="B86" s="122"/>
      <c r="C86" s="28">
        <v>4100</v>
      </c>
      <c r="D86" s="137" t="s">
        <v>283</v>
      </c>
      <c r="E86" s="148">
        <v>40000</v>
      </c>
      <c r="F86" s="158">
        <v>40000</v>
      </c>
      <c r="G86" s="157">
        <v>40000</v>
      </c>
      <c r="H86" s="171"/>
      <c r="I86" s="120"/>
      <c r="K86" s="120"/>
      <c r="L86" s="120"/>
      <c r="M86" s="2"/>
      <c r="N86" s="7"/>
      <c r="O86" s="2"/>
      <c r="P86" s="2"/>
      <c r="Q86" s="2"/>
      <c r="R86" s="2"/>
    </row>
    <row r="87" spans="1:18" ht="12.75">
      <c r="A87" s="28"/>
      <c r="B87" s="118"/>
      <c r="C87" s="120">
        <v>4210</v>
      </c>
      <c r="D87" s="138" t="s">
        <v>247</v>
      </c>
      <c r="E87" s="147">
        <v>2920</v>
      </c>
      <c r="F87" s="156">
        <v>2920</v>
      </c>
      <c r="G87" s="155"/>
      <c r="H87" s="173"/>
      <c r="I87" s="76"/>
      <c r="J87" s="131"/>
      <c r="K87" s="76"/>
      <c r="L87" s="76"/>
      <c r="M87" s="2"/>
      <c r="N87" s="2"/>
      <c r="O87" s="2"/>
      <c r="P87" s="2"/>
      <c r="Q87" s="2"/>
      <c r="R87" s="2"/>
    </row>
    <row r="88" spans="1:18" ht="12.75">
      <c r="A88" s="28"/>
      <c r="B88" s="122"/>
      <c r="C88" s="28">
        <v>4300</v>
      </c>
      <c r="D88" s="137" t="s">
        <v>248</v>
      </c>
      <c r="E88" s="148">
        <v>4000</v>
      </c>
      <c r="F88" s="158">
        <v>4000</v>
      </c>
      <c r="G88" s="157"/>
      <c r="H88" s="170"/>
      <c r="I88" s="28"/>
      <c r="J88" s="123"/>
      <c r="K88" s="28"/>
      <c r="L88" s="28"/>
      <c r="M88" s="2"/>
      <c r="N88" s="2"/>
      <c r="O88" s="2"/>
      <c r="P88" s="2"/>
      <c r="Q88" s="2"/>
      <c r="R88" s="2"/>
    </row>
    <row r="89" spans="1:18" ht="38.25">
      <c r="A89" s="28"/>
      <c r="B89" s="122"/>
      <c r="C89" s="28">
        <v>4370</v>
      </c>
      <c r="D89" s="137" t="s">
        <v>262</v>
      </c>
      <c r="E89" s="148">
        <v>1200</v>
      </c>
      <c r="F89" s="158">
        <v>1200</v>
      </c>
      <c r="G89" s="157"/>
      <c r="H89" s="170"/>
      <c r="I89" s="28"/>
      <c r="J89" s="123"/>
      <c r="K89" s="28"/>
      <c r="L89" s="28"/>
      <c r="M89" s="2"/>
      <c r="N89" s="2"/>
      <c r="O89" s="2"/>
      <c r="P89" s="2"/>
      <c r="Q89" s="2"/>
      <c r="R89" s="2"/>
    </row>
    <row r="90" spans="1:18" ht="12.75">
      <c r="A90" s="28"/>
      <c r="B90" s="122"/>
      <c r="C90" s="28">
        <v>4410</v>
      </c>
      <c r="D90" s="137" t="s">
        <v>263</v>
      </c>
      <c r="E90" s="148">
        <v>1500</v>
      </c>
      <c r="F90" s="158">
        <v>1500</v>
      </c>
      <c r="G90" s="157"/>
      <c r="H90" s="170"/>
      <c r="I90" s="28"/>
      <c r="J90" s="123"/>
      <c r="K90" s="28"/>
      <c r="L90" s="28"/>
      <c r="M90" s="2"/>
      <c r="N90" s="2"/>
      <c r="O90" s="2"/>
      <c r="P90" s="2"/>
      <c r="Q90" s="2"/>
      <c r="R90" s="2"/>
    </row>
    <row r="91" spans="1:18" ht="38.25">
      <c r="A91" s="28"/>
      <c r="B91" s="126"/>
      <c r="C91" s="125">
        <v>4700</v>
      </c>
      <c r="D91" s="140" t="s">
        <v>274</v>
      </c>
      <c r="E91" s="160">
        <v>1500</v>
      </c>
      <c r="F91" s="161">
        <v>1500</v>
      </c>
      <c r="G91" s="161"/>
      <c r="H91" s="168"/>
      <c r="I91" s="125"/>
      <c r="J91" s="124"/>
      <c r="K91" s="125"/>
      <c r="L91" s="125"/>
      <c r="M91" s="2"/>
      <c r="N91" s="2"/>
      <c r="O91" s="2"/>
      <c r="P91" s="2"/>
      <c r="Q91" s="2"/>
      <c r="R91" s="2"/>
    </row>
    <row r="92" spans="1:18" ht="38.25">
      <c r="A92" s="28"/>
      <c r="B92" s="122"/>
      <c r="C92" s="28">
        <v>4740</v>
      </c>
      <c r="D92" s="137" t="s">
        <v>275</v>
      </c>
      <c r="E92" s="148">
        <v>1000</v>
      </c>
      <c r="F92" s="158">
        <v>1000</v>
      </c>
      <c r="G92" s="158"/>
      <c r="H92" s="170"/>
      <c r="I92" s="28"/>
      <c r="J92" s="167"/>
      <c r="K92" s="28"/>
      <c r="L92" s="28"/>
      <c r="M92" s="2"/>
      <c r="N92" s="2"/>
      <c r="O92" s="2"/>
      <c r="P92" s="2"/>
      <c r="Q92" s="2"/>
      <c r="R92" s="2"/>
    </row>
    <row r="93" spans="1:18" ht="12.75">
      <c r="A93" s="183">
        <v>757</v>
      </c>
      <c r="B93" s="182"/>
      <c r="C93" s="183"/>
      <c r="D93" s="184" t="s">
        <v>284</v>
      </c>
      <c r="E93" s="202">
        <f>SUM(E94)</f>
        <v>146000</v>
      </c>
      <c r="F93" s="203">
        <f>SUM(F94)</f>
        <v>146000</v>
      </c>
      <c r="G93" s="203"/>
      <c r="H93" s="188"/>
      <c r="I93" s="183"/>
      <c r="J93" s="204">
        <f>SUM(J94)</f>
        <v>145000</v>
      </c>
      <c r="K93" s="183"/>
      <c r="L93" s="183"/>
      <c r="M93" s="2"/>
      <c r="N93" s="2"/>
      <c r="O93" s="2"/>
      <c r="P93" s="2"/>
      <c r="Q93" s="2"/>
      <c r="R93" s="2"/>
    </row>
    <row r="94" spans="1:18" ht="38.25">
      <c r="A94" s="224"/>
      <c r="B94" s="243">
        <v>75702</v>
      </c>
      <c r="C94" s="224"/>
      <c r="D94" s="244" t="s">
        <v>285</v>
      </c>
      <c r="E94" s="252">
        <f>SUM(E95:E96)</f>
        <v>146000</v>
      </c>
      <c r="F94" s="253">
        <f>SUM(F95:F96)</f>
        <v>146000</v>
      </c>
      <c r="G94" s="253"/>
      <c r="H94" s="246"/>
      <c r="I94" s="224"/>
      <c r="J94" s="252">
        <f>+SUM(J95:J96)</f>
        <v>145000</v>
      </c>
      <c r="K94" s="231"/>
      <c r="L94" s="224"/>
      <c r="M94" s="2"/>
      <c r="N94" s="2"/>
      <c r="O94" s="2"/>
      <c r="P94" s="2"/>
      <c r="Q94" s="2"/>
      <c r="R94" s="2"/>
    </row>
    <row r="95" spans="1:18" ht="12.75">
      <c r="A95" s="28"/>
      <c r="B95" s="126"/>
      <c r="C95" s="125">
        <v>4300</v>
      </c>
      <c r="D95" s="138" t="s">
        <v>248</v>
      </c>
      <c r="E95" s="147">
        <v>1000</v>
      </c>
      <c r="F95" s="156">
        <v>1000</v>
      </c>
      <c r="G95" s="156"/>
      <c r="H95" s="171"/>
      <c r="I95" s="120"/>
      <c r="J95" s="147"/>
      <c r="K95" s="120"/>
      <c r="L95" s="120"/>
      <c r="M95" s="2"/>
      <c r="N95" s="2"/>
      <c r="O95" s="2"/>
      <c r="P95" s="2"/>
      <c r="Q95" s="2"/>
      <c r="R95" s="2"/>
    </row>
    <row r="96" spans="1:18" ht="51">
      <c r="A96" s="28"/>
      <c r="B96" s="122"/>
      <c r="C96" s="28">
        <v>8070</v>
      </c>
      <c r="D96" s="137" t="s">
        <v>286</v>
      </c>
      <c r="E96" s="148">
        <v>145000</v>
      </c>
      <c r="F96" s="158">
        <v>145000</v>
      </c>
      <c r="G96" s="158"/>
      <c r="H96" s="170"/>
      <c r="I96" s="28"/>
      <c r="J96" s="148">
        <v>145000</v>
      </c>
      <c r="K96" s="28"/>
      <c r="L96" s="28"/>
      <c r="M96" s="2"/>
      <c r="N96" s="2"/>
      <c r="O96" s="2"/>
      <c r="P96" s="2"/>
      <c r="Q96" s="2"/>
      <c r="R96" s="2"/>
    </row>
    <row r="97" spans="1:18" ht="12.75">
      <c r="A97" s="183">
        <v>758</v>
      </c>
      <c r="B97" s="205"/>
      <c r="C97" s="206"/>
      <c r="D97" s="207" t="s">
        <v>287</v>
      </c>
      <c r="E97" s="208">
        <f>SUM(E98)</f>
        <v>70000</v>
      </c>
      <c r="F97" s="209">
        <f>SUM(F98)</f>
        <v>70000</v>
      </c>
      <c r="G97" s="209"/>
      <c r="H97" s="210"/>
      <c r="I97" s="206"/>
      <c r="J97" s="208"/>
      <c r="K97" s="206"/>
      <c r="L97" s="206"/>
      <c r="M97" s="2"/>
      <c r="N97" s="2"/>
      <c r="O97" s="2"/>
      <c r="P97" s="2"/>
      <c r="Q97" s="2"/>
      <c r="R97" s="2"/>
    </row>
    <row r="98" spans="1:18" ht="12.75">
      <c r="A98" s="224"/>
      <c r="B98" s="243">
        <v>75818</v>
      </c>
      <c r="C98" s="224"/>
      <c r="D98" s="244" t="s">
        <v>288</v>
      </c>
      <c r="E98" s="252">
        <f>SUM(E99:E100)</f>
        <v>70000</v>
      </c>
      <c r="F98" s="253">
        <f>SUM(F99:F100)</f>
        <v>70000</v>
      </c>
      <c r="G98" s="253"/>
      <c r="H98" s="246"/>
      <c r="I98" s="224"/>
      <c r="J98" s="252"/>
      <c r="K98" s="224"/>
      <c r="L98" s="224"/>
      <c r="M98" s="2"/>
      <c r="N98" s="2"/>
      <c r="O98" s="2"/>
      <c r="P98" s="2"/>
      <c r="Q98" s="2"/>
      <c r="R98" s="2"/>
    </row>
    <row r="99" spans="1:18" ht="12.75">
      <c r="A99" s="76"/>
      <c r="B99" s="122"/>
      <c r="C99" s="28">
        <v>4810</v>
      </c>
      <c r="D99" s="137" t="s">
        <v>322</v>
      </c>
      <c r="E99" s="148">
        <v>50000</v>
      </c>
      <c r="F99" s="158">
        <v>50000</v>
      </c>
      <c r="G99" s="158"/>
      <c r="H99" s="170"/>
      <c r="I99" s="28"/>
      <c r="J99" s="148"/>
      <c r="K99" s="28"/>
      <c r="L99" s="28"/>
      <c r="M99" s="2"/>
      <c r="N99" s="2"/>
      <c r="O99" s="2"/>
      <c r="P99" s="2"/>
      <c r="Q99" s="2"/>
      <c r="R99" s="2"/>
    </row>
    <row r="100" spans="1:18" ht="12.75">
      <c r="A100" s="120"/>
      <c r="B100" s="122"/>
      <c r="C100" s="28">
        <v>4810</v>
      </c>
      <c r="D100" s="137" t="s">
        <v>323</v>
      </c>
      <c r="E100" s="148">
        <v>20000</v>
      </c>
      <c r="F100" s="158">
        <v>20000</v>
      </c>
      <c r="G100" s="158"/>
      <c r="H100" s="170"/>
      <c r="I100" s="28"/>
      <c r="J100" s="148"/>
      <c r="K100" s="28"/>
      <c r="L100" s="28"/>
      <c r="M100" s="2"/>
      <c r="N100" s="2"/>
      <c r="O100" s="2"/>
      <c r="P100" s="2"/>
      <c r="Q100" s="2"/>
      <c r="R100" s="2"/>
    </row>
    <row r="101" spans="1:18" ht="12.75">
      <c r="A101" s="206">
        <v>801</v>
      </c>
      <c r="B101" s="182"/>
      <c r="C101" s="183"/>
      <c r="D101" s="184" t="s">
        <v>289</v>
      </c>
      <c r="E101" s="202">
        <f>SUM(E102,E123,E132,E153,E158,E160,E165)</f>
        <v>3343350</v>
      </c>
      <c r="F101" s="203">
        <f>SUM(F102,F123,F132,F153,F158,F160,F165)</f>
        <v>3343350</v>
      </c>
      <c r="G101" s="203">
        <f>SUM(G102,G123,G132,G153,G158,G160)</f>
        <v>2058770</v>
      </c>
      <c r="H101" s="211">
        <f>SUM(H102,H123,H132,H153,H158,H160)</f>
        <v>383660</v>
      </c>
      <c r="I101" s="183"/>
      <c r="J101" s="202"/>
      <c r="K101" s="183"/>
      <c r="L101" s="183"/>
      <c r="M101" s="2"/>
      <c r="N101" s="2"/>
      <c r="O101" s="2"/>
      <c r="P101" s="2"/>
      <c r="Q101" s="2"/>
      <c r="R101" s="2"/>
    </row>
    <row r="102" spans="1:12" ht="12.75">
      <c r="A102" s="224"/>
      <c r="B102" s="243">
        <v>80101</v>
      </c>
      <c r="C102" s="224"/>
      <c r="D102" s="244" t="s">
        <v>290</v>
      </c>
      <c r="E102" s="252">
        <f>SUM(E103:E122)</f>
        <v>2008786</v>
      </c>
      <c r="F102" s="253">
        <f>SUM(F103:F122)</f>
        <v>2008786</v>
      </c>
      <c r="G102" s="253">
        <f>SUM(G103:G122)</f>
        <v>1326500</v>
      </c>
      <c r="H102" s="254">
        <f>SUM(H103:H122)</f>
        <v>246260</v>
      </c>
      <c r="I102" s="224"/>
      <c r="J102" s="252"/>
      <c r="K102" s="224"/>
      <c r="L102" s="224"/>
    </row>
    <row r="103" spans="1:12" ht="25.5">
      <c r="A103" s="28"/>
      <c r="B103" s="122"/>
      <c r="C103" s="28">
        <v>3020</v>
      </c>
      <c r="D103" s="137" t="s">
        <v>265</v>
      </c>
      <c r="E103" s="148">
        <v>125228</v>
      </c>
      <c r="F103" s="158">
        <v>125228</v>
      </c>
      <c r="G103" s="158"/>
      <c r="H103" s="165"/>
      <c r="I103" s="28"/>
      <c r="J103" s="148"/>
      <c r="K103" s="28"/>
      <c r="L103" s="28"/>
    </row>
    <row r="104" spans="1:12" ht="25.5">
      <c r="A104" s="120"/>
      <c r="B104" s="130"/>
      <c r="C104" s="28">
        <v>4010</v>
      </c>
      <c r="D104" s="137" t="s">
        <v>255</v>
      </c>
      <c r="E104" s="158">
        <v>1231430</v>
      </c>
      <c r="F104" s="158">
        <v>1231430</v>
      </c>
      <c r="G104" s="158">
        <v>1231430</v>
      </c>
      <c r="H104" s="165"/>
      <c r="I104" s="28"/>
      <c r="J104" s="148"/>
      <c r="K104" s="28"/>
      <c r="L104" s="28"/>
    </row>
    <row r="105" spans="1:13" ht="12.75">
      <c r="A105" s="28"/>
      <c r="B105" s="122"/>
      <c r="C105" s="28">
        <v>4040</v>
      </c>
      <c r="D105" s="137" t="s">
        <v>256</v>
      </c>
      <c r="E105" s="158">
        <v>92070</v>
      </c>
      <c r="F105" s="158">
        <v>92070</v>
      </c>
      <c r="G105" s="158">
        <v>92070</v>
      </c>
      <c r="H105" s="165"/>
      <c r="I105" s="28"/>
      <c r="J105" s="148"/>
      <c r="K105" s="28"/>
      <c r="L105" s="28"/>
      <c r="M105" s="129"/>
    </row>
    <row r="106" spans="1:13" ht="25.5">
      <c r="A106" s="120"/>
      <c r="B106" s="122"/>
      <c r="C106" s="28">
        <v>4110</v>
      </c>
      <c r="D106" s="137" t="s">
        <v>257</v>
      </c>
      <c r="E106" s="158">
        <v>212040</v>
      </c>
      <c r="F106" s="158">
        <v>212040</v>
      </c>
      <c r="G106" s="158"/>
      <c r="H106" s="165">
        <v>212040</v>
      </c>
      <c r="I106" s="28"/>
      <c r="J106" s="148"/>
      <c r="K106" s="28"/>
      <c r="L106" s="28"/>
      <c r="M106" s="129"/>
    </row>
    <row r="107" spans="1:12" ht="12.75">
      <c r="A107" s="28"/>
      <c r="B107" s="122"/>
      <c r="C107" s="28">
        <v>4120</v>
      </c>
      <c r="D107" s="137" t="s">
        <v>258</v>
      </c>
      <c r="E107" s="158">
        <v>34220</v>
      </c>
      <c r="F107" s="158">
        <v>34220</v>
      </c>
      <c r="G107" s="158"/>
      <c r="H107" s="165">
        <v>34220</v>
      </c>
      <c r="I107" s="28"/>
      <c r="J107" s="148"/>
      <c r="K107" s="28"/>
      <c r="L107" s="28"/>
    </row>
    <row r="108" spans="1:12" ht="12.75">
      <c r="A108" s="125"/>
      <c r="B108" s="126"/>
      <c r="C108" s="125">
        <v>4170</v>
      </c>
      <c r="D108" s="140" t="s">
        <v>266</v>
      </c>
      <c r="E108" s="161">
        <v>3000</v>
      </c>
      <c r="F108" s="161">
        <v>3000</v>
      </c>
      <c r="G108" s="161">
        <v>3000</v>
      </c>
      <c r="H108" s="166"/>
      <c r="I108" s="125"/>
      <c r="J108" s="160"/>
      <c r="K108" s="125"/>
      <c r="L108" s="125"/>
    </row>
    <row r="109" spans="1:12" ht="12.75">
      <c r="A109" s="125"/>
      <c r="B109" s="122"/>
      <c r="C109" s="28">
        <v>4210</v>
      </c>
      <c r="D109" s="137" t="s">
        <v>247</v>
      </c>
      <c r="E109" s="158">
        <v>103000</v>
      </c>
      <c r="F109" s="158">
        <v>103000</v>
      </c>
      <c r="G109" s="158"/>
      <c r="H109" s="165"/>
      <c r="I109" s="28"/>
      <c r="J109" s="28"/>
      <c r="K109" s="28"/>
      <c r="L109" s="28"/>
    </row>
    <row r="110" spans="1:12" ht="25.5">
      <c r="A110" s="125"/>
      <c r="B110" s="122"/>
      <c r="C110" s="28">
        <v>4240</v>
      </c>
      <c r="D110" s="137" t="s">
        <v>291</v>
      </c>
      <c r="E110" s="158">
        <v>4500</v>
      </c>
      <c r="F110" s="158">
        <v>4500</v>
      </c>
      <c r="G110" s="158"/>
      <c r="H110" s="165"/>
      <c r="I110" s="28"/>
      <c r="J110" s="28"/>
      <c r="K110" s="28"/>
      <c r="L110" s="28"/>
    </row>
    <row r="111" spans="1:12" ht="12.75">
      <c r="A111" s="125"/>
      <c r="B111" s="122"/>
      <c r="C111" s="28">
        <v>4260</v>
      </c>
      <c r="D111" s="137" t="s">
        <v>267</v>
      </c>
      <c r="E111" s="158">
        <v>27100</v>
      </c>
      <c r="F111" s="158">
        <v>27100</v>
      </c>
      <c r="G111" s="158"/>
      <c r="H111" s="165"/>
      <c r="I111" s="28"/>
      <c r="J111" s="28"/>
      <c r="K111" s="28"/>
      <c r="L111" s="28"/>
    </row>
    <row r="112" spans="1:12" ht="12.75">
      <c r="A112" s="125"/>
      <c r="B112" s="122"/>
      <c r="C112" s="28">
        <v>4270</v>
      </c>
      <c r="D112" s="137" t="s">
        <v>268</v>
      </c>
      <c r="E112" s="158">
        <v>18000</v>
      </c>
      <c r="F112" s="158">
        <v>18000</v>
      </c>
      <c r="G112" s="158"/>
      <c r="H112" s="165"/>
      <c r="I112" s="28"/>
      <c r="J112" s="28"/>
      <c r="K112" s="28"/>
      <c r="L112" s="28"/>
    </row>
    <row r="113" spans="1:12" ht="12.75">
      <c r="A113" s="125"/>
      <c r="B113" s="122"/>
      <c r="C113" s="28">
        <v>4280</v>
      </c>
      <c r="D113" s="137" t="s">
        <v>269</v>
      </c>
      <c r="E113" s="158">
        <v>1700</v>
      </c>
      <c r="F113" s="158">
        <v>1700</v>
      </c>
      <c r="G113" s="158"/>
      <c r="H113" s="165"/>
      <c r="I113" s="28"/>
      <c r="J113" s="28"/>
      <c r="K113" s="28"/>
      <c r="L113" s="28"/>
    </row>
    <row r="114" spans="1:12" ht="12.75">
      <c r="A114" s="125"/>
      <c r="B114" s="122"/>
      <c r="C114" s="125">
        <v>4300</v>
      </c>
      <c r="D114" s="140" t="s">
        <v>248</v>
      </c>
      <c r="E114" s="161">
        <v>34000</v>
      </c>
      <c r="F114" s="161">
        <v>34000</v>
      </c>
      <c r="G114" s="161"/>
      <c r="H114" s="166"/>
      <c r="I114" s="125"/>
      <c r="J114" s="125"/>
      <c r="K114" s="125"/>
      <c r="L114" s="125"/>
    </row>
    <row r="115" spans="1:12" ht="25.5">
      <c r="A115" s="125"/>
      <c r="B115" s="122"/>
      <c r="C115" s="28">
        <v>4350</v>
      </c>
      <c r="D115" s="137" t="s">
        <v>270</v>
      </c>
      <c r="E115" s="158">
        <v>2200</v>
      </c>
      <c r="F115" s="158">
        <v>2200</v>
      </c>
      <c r="G115" s="158"/>
      <c r="H115" s="165"/>
      <c r="I115" s="28"/>
      <c r="J115" s="28"/>
      <c r="K115" s="28"/>
      <c r="L115" s="28"/>
    </row>
    <row r="116" spans="1:12" ht="38.25">
      <c r="A116" s="125"/>
      <c r="B116" s="122"/>
      <c r="C116" s="28">
        <v>4370</v>
      </c>
      <c r="D116" s="137" t="s">
        <v>262</v>
      </c>
      <c r="E116" s="158">
        <v>6400</v>
      </c>
      <c r="F116" s="158">
        <v>6400</v>
      </c>
      <c r="G116" s="158"/>
      <c r="H116" s="165"/>
      <c r="I116" s="28"/>
      <c r="J116" s="28"/>
      <c r="K116" s="28"/>
      <c r="L116" s="28"/>
    </row>
    <row r="117" spans="1:12" ht="12.75">
      <c r="A117" s="120"/>
      <c r="B117" s="122"/>
      <c r="C117" s="28">
        <v>4410</v>
      </c>
      <c r="D117" s="137" t="s">
        <v>263</v>
      </c>
      <c r="E117" s="158">
        <v>3500</v>
      </c>
      <c r="F117" s="158">
        <v>3500</v>
      </c>
      <c r="G117" s="158"/>
      <c r="H117" s="165"/>
      <c r="I117" s="28"/>
      <c r="J117" s="28"/>
      <c r="K117" s="28"/>
      <c r="L117" s="28"/>
    </row>
    <row r="118" spans="1:12" ht="12.75">
      <c r="A118" s="28"/>
      <c r="B118" s="122"/>
      <c r="C118" s="28">
        <v>4430</v>
      </c>
      <c r="D118" s="137" t="s">
        <v>252</v>
      </c>
      <c r="E118" s="158">
        <v>7000</v>
      </c>
      <c r="F118" s="158">
        <v>7000</v>
      </c>
      <c r="G118" s="158"/>
      <c r="H118" s="165"/>
      <c r="I118" s="28"/>
      <c r="J118" s="28"/>
      <c r="K118" s="28"/>
      <c r="L118" s="28"/>
    </row>
    <row r="119" spans="1:12" ht="25.5">
      <c r="A119" s="125"/>
      <c r="B119" s="122"/>
      <c r="C119" s="28">
        <v>4440</v>
      </c>
      <c r="D119" s="137" t="s">
        <v>259</v>
      </c>
      <c r="E119" s="158">
        <v>94698</v>
      </c>
      <c r="F119" s="158">
        <v>94698</v>
      </c>
      <c r="G119" s="158"/>
      <c r="H119" s="165"/>
      <c r="I119" s="28"/>
      <c r="J119" s="28"/>
      <c r="K119" s="28"/>
      <c r="L119" s="28"/>
    </row>
    <row r="120" spans="1:12" ht="38.25">
      <c r="A120" s="120"/>
      <c r="B120" s="122"/>
      <c r="C120" s="28">
        <v>4700</v>
      </c>
      <c r="D120" s="137" t="s">
        <v>274</v>
      </c>
      <c r="E120" s="158">
        <v>1500</v>
      </c>
      <c r="F120" s="158">
        <v>1500</v>
      </c>
      <c r="G120" s="158"/>
      <c r="H120" s="165"/>
      <c r="I120" s="28"/>
      <c r="J120" s="28"/>
      <c r="K120" s="28"/>
      <c r="L120" s="28"/>
    </row>
    <row r="121" spans="1:12" ht="38.25">
      <c r="A121" s="28"/>
      <c r="B121" s="122"/>
      <c r="C121" s="28">
        <v>4740</v>
      </c>
      <c r="D121" s="137" t="s">
        <v>292</v>
      </c>
      <c r="E121" s="158">
        <v>2000</v>
      </c>
      <c r="F121" s="158">
        <v>2000</v>
      </c>
      <c r="G121" s="158"/>
      <c r="H121" s="165"/>
      <c r="I121" s="28"/>
      <c r="J121" s="28"/>
      <c r="K121" s="28"/>
      <c r="L121" s="28"/>
    </row>
    <row r="122" spans="1:12" ht="25.5">
      <c r="A122" s="120"/>
      <c r="B122" s="130"/>
      <c r="C122" s="28">
        <v>4750</v>
      </c>
      <c r="D122" s="137" t="s">
        <v>276</v>
      </c>
      <c r="E122" s="158">
        <v>5200</v>
      </c>
      <c r="F122" s="158">
        <v>5200</v>
      </c>
      <c r="G122" s="158"/>
      <c r="H122" s="165"/>
      <c r="I122" s="28"/>
      <c r="J122" s="28"/>
      <c r="K122" s="28"/>
      <c r="L122" s="28"/>
    </row>
    <row r="123" spans="1:12" ht="25.5">
      <c r="A123" s="224"/>
      <c r="B123" s="243">
        <v>80103</v>
      </c>
      <c r="C123" s="224"/>
      <c r="D123" s="244" t="s">
        <v>293</v>
      </c>
      <c r="E123" s="253">
        <f>SUM(E124:E131)</f>
        <v>161280</v>
      </c>
      <c r="F123" s="253">
        <f>SUM(F124:F131)</f>
        <v>161280</v>
      </c>
      <c r="G123" s="253">
        <f>SUM(G124:G131)</f>
        <v>116470</v>
      </c>
      <c r="H123" s="254">
        <f>SUM(H124:H131)</f>
        <v>22780</v>
      </c>
      <c r="I123" s="224"/>
      <c r="J123" s="224"/>
      <c r="K123" s="224"/>
      <c r="L123" s="224"/>
    </row>
    <row r="124" spans="1:12" ht="25.5">
      <c r="A124" s="125"/>
      <c r="B124" s="126"/>
      <c r="C124" s="125">
        <v>3020</v>
      </c>
      <c r="D124" s="137" t="s">
        <v>265</v>
      </c>
      <c r="E124" s="158">
        <v>12480</v>
      </c>
      <c r="F124" s="158">
        <v>12480</v>
      </c>
      <c r="G124" s="158"/>
      <c r="H124" s="165"/>
      <c r="I124" s="28"/>
      <c r="J124" s="28"/>
      <c r="K124" s="28"/>
      <c r="L124" s="28"/>
    </row>
    <row r="125" spans="1:12" ht="25.5">
      <c r="A125" s="28"/>
      <c r="B125" s="122"/>
      <c r="C125" s="28">
        <v>4010</v>
      </c>
      <c r="D125" s="137" t="s">
        <v>255</v>
      </c>
      <c r="E125" s="158">
        <v>108150</v>
      </c>
      <c r="F125" s="158">
        <v>108150</v>
      </c>
      <c r="G125" s="158">
        <v>108150</v>
      </c>
      <c r="H125" s="165"/>
      <c r="I125" s="28"/>
      <c r="J125" s="28"/>
      <c r="K125" s="28"/>
      <c r="L125" s="28"/>
    </row>
    <row r="126" spans="1:12" ht="12.75">
      <c r="A126" s="28"/>
      <c r="B126" s="122"/>
      <c r="C126" s="28">
        <v>4040</v>
      </c>
      <c r="D126" s="137" t="s">
        <v>256</v>
      </c>
      <c r="E126" s="158">
        <v>8320</v>
      </c>
      <c r="F126" s="158">
        <v>8320</v>
      </c>
      <c r="G126" s="158">
        <v>8320</v>
      </c>
      <c r="H126" s="165"/>
      <c r="I126" s="28"/>
      <c r="J126" s="28"/>
      <c r="K126" s="28"/>
      <c r="L126" s="28"/>
    </row>
    <row r="127" spans="1:12" ht="12.75" customHeight="1">
      <c r="A127" s="76"/>
      <c r="B127" s="130"/>
      <c r="C127" s="76">
        <v>4110</v>
      </c>
      <c r="D127" s="139" t="s">
        <v>257</v>
      </c>
      <c r="E127" s="164">
        <v>19610</v>
      </c>
      <c r="F127" s="164">
        <v>19610</v>
      </c>
      <c r="G127" s="164"/>
      <c r="H127" s="190">
        <v>19610</v>
      </c>
      <c r="I127" s="76"/>
      <c r="J127" s="76"/>
      <c r="K127" s="76"/>
      <c r="L127" s="76"/>
    </row>
    <row r="128" spans="1:12" ht="12.75">
      <c r="A128" s="28"/>
      <c r="B128" s="122"/>
      <c r="C128" s="28">
        <v>4120</v>
      </c>
      <c r="D128" s="137" t="s">
        <v>258</v>
      </c>
      <c r="E128" s="158">
        <v>3170</v>
      </c>
      <c r="F128" s="158">
        <v>3170</v>
      </c>
      <c r="G128" s="158"/>
      <c r="H128" s="165">
        <v>3170</v>
      </c>
      <c r="I128" s="28"/>
      <c r="J128" s="28"/>
      <c r="K128" s="28"/>
      <c r="L128" s="28"/>
    </row>
    <row r="129" spans="1:12" ht="25.5">
      <c r="A129" s="28"/>
      <c r="B129" s="122"/>
      <c r="C129" s="28">
        <v>4240</v>
      </c>
      <c r="D129" s="137" t="s">
        <v>291</v>
      </c>
      <c r="E129" s="158">
        <v>1500</v>
      </c>
      <c r="F129" s="158">
        <v>1500</v>
      </c>
      <c r="G129" s="158"/>
      <c r="H129" s="165"/>
      <c r="I129" s="28"/>
      <c r="J129" s="28"/>
      <c r="K129" s="28"/>
      <c r="L129" s="28"/>
    </row>
    <row r="130" spans="1:12" ht="12.75">
      <c r="A130" s="28"/>
      <c r="B130" s="122"/>
      <c r="C130" s="28">
        <v>4280</v>
      </c>
      <c r="D130" s="137" t="s">
        <v>269</v>
      </c>
      <c r="E130" s="158">
        <v>150</v>
      </c>
      <c r="F130" s="158">
        <v>150</v>
      </c>
      <c r="G130" s="158"/>
      <c r="H130" s="165"/>
      <c r="I130" s="28"/>
      <c r="J130" s="28"/>
      <c r="K130" s="28"/>
      <c r="L130" s="28"/>
    </row>
    <row r="131" spans="1:12" ht="25.5">
      <c r="A131" s="28"/>
      <c r="B131" s="122"/>
      <c r="C131" s="28">
        <v>4440</v>
      </c>
      <c r="D131" s="137" t="s">
        <v>259</v>
      </c>
      <c r="E131" s="158">
        <v>7900</v>
      </c>
      <c r="F131" s="158">
        <v>7900</v>
      </c>
      <c r="G131" s="158"/>
      <c r="H131" s="165"/>
      <c r="I131" s="28"/>
      <c r="J131" s="28"/>
      <c r="K131" s="28"/>
      <c r="L131" s="28"/>
    </row>
    <row r="132" spans="1:12" ht="12.75">
      <c r="A132" s="224"/>
      <c r="B132" s="243">
        <v>80110</v>
      </c>
      <c r="C132" s="224"/>
      <c r="D132" s="244" t="s">
        <v>294</v>
      </c>
      <c r="E132" s="253">
        <f>SUM(E133:E152)</f>
        <v>890593</v>
      </c>
      <c r="F132" s="253">
        <f>SUM(F133:F152)</f>
        <v>890593</v>
      </c>
      <c r="G132" s="253">
        <f>SUM(G133:G152)</f>
        <v>591100</v>
      </c>
      <c r="H132" s="254">
        <f>SUM(H133:H152)</f>
        <v>112970</v>
      </c>
      <c r="I132" s="224"/>
      <c r="J132" s="224"/>
      <c r="K132" s="224"/>
      <c r="L132" s="224"/>
    </row>
    <row r="133" spans="1:12" ht="25.5">
      <c r="A133" s="28"/>
      <c r="B133" s="122"/>
      <c r="C133" s="28">
        <v>3020</v>
      </c>
      <c r="D133" s="137" t="s">
        <v>265</v>
      </c>
      <c r="E133" s="158">
        <v>49800</v>
      </c>
      <c r="F133" s="158">
        <v>49800</v>
      </c>
      <c r="G133" s="158"/>
      <c r="H133" s="165"/>
      <c r="I133" s="28"/>
      <c r="J133" s="28"/>
      <c r="K133" s="28"/>
      <c r="L133" s="28"/>
    </row>
    <row r="134" spans="1:12" ht="25.5">
      <c r="A134" s="28"/>
      <c r="B134" s="122"/>
      <c r="C134" s="28">
        <v>4010</v>
      </c>
      <c r="D134" s="137" t="s">
        <v>255</v>
      </c>
      <c r="E134" s="158">
        <v>549200</v>
      </c>
      <c r="F134" s="156">
        <v>549200</v>
      </c>
      <c r="G134" s="156">
        <v>549200</v>
      </c>
      <c r="H134" s="189"/>
      <c r="I134" s="120"/>
      <c r="J134" s="120"/>
      <c r="K134" s="120"/>
      <c r="L134" s="125"/>
    </row>
    <row r="135" spans="1:12" ht="12.75">
      <c r="A135" s="28"/>
      <c r="B135" s="122"/>
      <c r="C135" s="28">
        <v>4040</v>
      </c>
      <c r="D135" s="212" t="s">
        <v>256</v>
      </c>
      <c r="E135" s="148">
        <v>40900</v>
      </c>
      <c r="F135" s="148">
        <v>40900</v>
      </c>
      <c r="G135" s="158">
        <v>40900</v>
      </c>
      <c r="H135" s="165"/>
      <c r="I135" s="28"/>
      <c r="J135" s="28"/>
      <c r="K135" s="28"/>
      <c r="L135" s="28"/>
    </row>
    <row r="136" spans="1:12" ht="12.75" customHeight="1">
      <c r="A136" s="125"/>
      <c r="B136" s="126"/>
      <c r="C136" s="125">
        <v>4110</v>
      </c>
      <c r="D136" s="213" t="s">
        <v>257</v>
      </c>
      <c r="E136" s="160">
        <v>97270</v>
      </c>
      <c r="F136" s="161">
        <v>97270</v>
      </c>
      <c r="G136" s="161"/>
      <c r="H136" s="166">
        <v>97270</v>
      </c>
      <c r="I136" s="125"/>
      <c r="J136" s="125"/>
      <c r="K136" s="125"/>
      <c r="L136" s="125"/>
    </row>
    <row r="137" spans="1:12" ht="12.75">
      <c r="A137" s="28"/>
      <c r="B137" s="122"/>
      <c r="C137" s="28">
        <v>4120</v>
      </c>
      <c r="D137" s="137" t="s">
        <v>258</v>
      </c>
      <c r="E137" s="158">
        <v>15700</v>
      </c>
      <c r="F137" s="158">
        <v>15700</v>
      </c>
      <c r="G137" s="158"/>
      <c r="H137" s="165">
        <v>15700</v>
      </c>
      <c r="I137" s="28"/>
      <c r="J137" s="28"/>
      <c r="K137" s="28"/>
      <c r="L137" s="28"/>
    </row>
    <row r="138" spans="1:12" ht="12.75">
      <c r="A138" s="28"/>
      <c r="B138" s="122"/>
      <c r="C138" s="28">
        <v>4170</v>
      </c>
      <c r="D138" s="137" t="s">
        <v>266</v>
      </c>
      <c r="E138" s="158">
        <v>1000</v>
      </c>
      <c r="F138" s="158">
        <v>1000</v>
      </c>
      <c r="G138" s="158">
        <v>1000</v>
      </c>
      <c r="H138" s="165"/>
      <c r="I138" s="28"/>
      <c r="J138" s="28"/>
      <c r="K138" s="28"/>
      <c r="L138" s="28"/>
    </row>
    <row r="139" spans="1:12" ht="12.75">
      <c r="A139" s="28"/>
      <c r="B139" s="122"/>
      <c r="C139" s="28">
        <v>4210</v>
      </c>
      <c r="D139" s="137" t="s">
        <v>247</v>
      </c>
      <c r="E139" s="158">
        <v>55000</v>
      </c>
      <c r="F139" s="158">
        <v>55000</v>
      </c>
      <c r="G139" s="158"/>
      <c r="H139" s="165"/>
      <c r="I139" s="28"/>
      <c r="J139" s="28"/>
      <c r="K139" s="28"/>
      <c r="L139" s="28"/>
    </row>
    <row r="140" spans="1:12" ht="25.5">
      <c r="A140" s="28"/>
      <c r="B140" s="122"/>
      <c r="C140" s="28">
        <v>4240</v>
      </c>
      <c r="D140" s="137" t="s">
        <v>291</v>
      </c>
      <c r="E140" s="158">
        <v>1500</v>
      </c>
      <c r="F140" s="158">
        <v>1500</v>
      </c>
      <c r="G140" s="158"/>
      <c r="H140" s="165"/>
      <c r="I140" s="148"/>
      <c r="J140" s="148"/>
      <c r="K140" s="148"/>
      <c r="L140" s="148"/>
    </row>
    <row r="141" spans="1:12" ht="12.75">
      <c r="A141" s="125"/>
      <c r="B141" s="126"/>
      <c r="C141" s="125">
        <v>4260</v>
      </c>
      <c r="D141" s="140" t="s">
        <v>267</v>
      </c>
      <c r="E141" s="161">
        <v>8500</v>
      </c>
      <c r="F141" s="161">
        <v>8500</v>
      </c>
      <c r="G141" s="161"/>
      <c r="H141" s="166"/>
      <c r="I141" s="160"/>
      <c r="J141" s="160"/>
      <c r="K141" s="160"/>
      <c r="L141" s="160"/>
    </row>
    <row r="142" spans="1:12" ht="12.75">
      <c r="A142" s="28"/>
      <c r="B142" s="122"/>
      <c r="C142" s="28">
        <v>4270</v>
      </c>
      <c r="D142" s="137" t="s">
        <v>268</v>
      </c>
      <c r="E142" s="158">
        <v>5000</v>
      </c>
      <c r="F142" s="158">
        <v>5000</v>
      </c>
      <c r="G142" s="158"/>
      <c r="H142" s="165"/>
      <c r="I142" s="148"/>
      <c r="J142" s="148"/>
      <c r="K142" s="148"/>
      <c r="L142" s="148"/>
    </row>
    <row r="143" spans="1:12" ht="12.75">
      <c r="A143" s="28"/>
      <c r="B143" s="122"/>
      <c r="C143" s="28">
        <v>4280</v>
      </c>
      <c r="D143" s="137" t="s">
        <v>269</v>
      </c>
      <c r="E143" s="158">
        <v>500</v>
      </c>
      <c r="F143" s="158">
        <v>500</v>
      </c>
      <c r="G143" s="158"/>
      <c r="H143" s="165"/>
      <c r="I143" s="148"/>
      <c r="J143" s="148"/>
      <c r="K143" s="148"/>
      <c r="L143" s="148"/>
    </row>
    <row r="144" spans="1:12" ht="12.75">
      <c r="A144" s="28"/>
      <c r="B144" s="122"/>
      <c r="C144" s="28">
        <v>4300</v>
      </c>
      <c r="D144" s="137" t="s">
        <v>248</v>
      </c>
      <c r="E144" s="158">
        <v>17000</v>
      </c>
      <c r="F144" s="158">
        <v>17000</v>
      </c>
      <c r="G144" s="158"/>
      <c r="H144" s="165"/>
      <c r="I144" s="148"/>
      <c r="J144" s="148"/>
      <c r="K144" s="148"/>
      <c r="L144" s="148"/>
    </row>
    <row r="145" spans="1:12" ht="25.5">
      <c r="A145" s="28"/>
      <c r="B145" s="122"/>
      <c r="C145" s="28">
        <v>4350</v>
      </c>
      <c r="D145" s="137" t="s">
        <v>270</v>
      </c>
      <c r="E145" s="158">
        <v>1000</v>
      </c>
      <c r="F145" s="158">
        <v>1000</v>
      </c>
      <c r="G145" s="158"/>
      <c r="H145" s="165"/>
      <c r="I145" s="148"/>
      <c r="J145" s="148"/>
      <c r="K145" s="148"/>
      <c r="L145" s="148"/>
    </row>
    <row r="146" spans="1:12" ht="38.25">
      <c r="A146" s="28"/>
      <c r="B146" s="122"/>
      <c r="C146" s="28">
        <v>4370</v>
      </c>
      <c r="D146" s="137" t="s">
        <v>262</v>
      </c>
      <c r="E146" s="158">
        <v>2500</v>
      </c>
      <c r="F146" s="158">
        <v>2500</v>
      </c>
      <c r="G146" s="158"/>
      <c r="H146" s="167"/>
      <c r="I146" s="148"/>
      <c r="J146" s="148"/>
      <c r="K146" s="148"/>
      <c r="L146" s="148"/>
    </row>
    <row r="147" spans="1:12" ht="12.75">
      <c r="A147" s="125"/>
      <c r="B147" s="126"/>
      <c r="C147" s="125">
        <v>4410</v>
      </c>
      <c r="D147" s="140" t="s">
        <v>263</v>
      </c>
      <c r="E147" s="161">
        <v>1700</v>
      </c>
      <c r="F147" s="161">
        <v>1700</v>
      </c>
      <c r="G147" s="161"/>
      <c r="H147" s="169"/>
      <c r="I147" s="160"/>
      <c r="J147" s="160"/>
      <c r="K147" s="160"/>
      <c r="L147" s="160"/>
    </row>
    <row r="148" spans="1:12" ht="12.75">
      <c r="A148" s="28"/>
      <c r="B148" s="122"/>
      <c r="C148" s="28">
        <v>4430</v>
      </c>
      <c r="D148" s="137" t="s">
        <v>252</v>
      </c>
      <c r="E148" s="158">
        <v>2000</v>
      </c>
      <c r="F148" s="158">
        <v>2000</v>
      </c>
      <c r="G148" s="158"/>
      <c r="H148" s="167"/>
      <c r="I148" s="148"/>
      <c r="J148" s="148"/>
      <c r="K148" s="148"/>
      <c r="L148" s="148"/>
    </row>
    <row r="149" spans="1:12" ht="25.5">
      <c r="A149" s="28"/>
      <c r="B149" s="122"/>
      <c r="C149" s="28">
        <v>4440</v>
      </c>
      <c r="D149" s="137" t="s">
        <v>259</v>
      </c>
      <c r="E149" s="158">
        <v>36223</v>
      </c>
      <c r="F149" s="158">
        <v>36223</v>
      </c>
      <c r="G149" s="158"/>
      <c r="H149" s="167"/>
      <c r="I149" s="148"/>
      <c r="J149" s="148"/>
      <c r="K149" s="148"/>
      <c r="L149" s="148"/>
    </row>
    <row r="150" spans="1:12" ht="38.25">
      <c r="A150" s="28"/>
      <c r="B150" s="122"/>
      <c r="C150" s="28">
        <v>4700</v>
      </c>
      <c r="D150" s="137" t="s">
        <v>274</v>
      </c>
      <c r="E150" s="158">
        <v>1000</v>
      </c>
      <c r="F150" s="158">
        <v>1000</v>
      </c>
      <c r="G150" s="158"/>
      <c r="H150" s="167"/>
      <c r="I150" s="148"/>
      <c r="J150" s="148"/>
      <c r="K150" s="148"/>
      <c r="L150" s="148"/>
    </row>
    <row r="151" spans="1:12" ht="38.25">
      <c r="A151" s="125"/>
      <c r="B151" s="126"/>
      <c r="C151" s="125">
        <v>4740</v>
      </c>
      <c r="D151" s="140" t="s">
        <v>275</v>
      </c>
      <c r="E151" s="161">
        <v>800</v>
      </c>
      <c r="F151" s="161">
        <v>800</v>
      </c>
      <c r="G151" s="161"/>
      <c r="H151" s="169"/>
      <c r="I151" s="160"/>
      <c r="J151" s="160"/>
      <c r="K151" s="160"/>
      <c r="L151" s="160"/>
    </row>
    <row r="152" spans="1:12" ht="25.5">
      <c r="A152" s="28"/>
      <c r="B152" s="122"/>
      <c r="C152" s="28">
        <v>4750</v>
      </c>
      <c r="D152" s="137" t="s">
        <v>276</v>
      </c>
      <c r="E152" s="158">
        <v>4000</v>
      </c>
      <c r="F152" s="158">
        <v>4000</v>
      </c>
      <c r="G152" s="158"/>
      <c r="H152" s="167"/>
      <c r="I152" s="148"/>
      <c r="J152" s="148"/>
      <c r="K152" s="148"/>
      <c r="L152" s="148"/>
    </row>
    <row r="153" spans="1:12" ht="12.75">
      <c r="A153" s="236"/>
      <c r="B153" s="235">
        <v>80113</v>
      </c>
      <c r="C153" s="255"/>
      <c r="D153" s="232" t="s">
        <v>295</v>
      </c>
      <c r="E153" s="253">
        <f>SUM(E154:E157)</f>
        <v>249700</v>
      </c>
      <c r="F153" s="253">
        <f>SUM(F154:F157)</f>
        <v>249700</v>
      </c>
      <c r="G153" s="253">
        <f>SUM(G154:G157)</f>
        <v>24200</v>
      </c>
      <c r="H153" s="256">
        <f>SUM(H154:H157)</f>
        <v>1500</v>
      </c>
      <c r="I153" s="252"/>
      <c r="J153" s="252"/>
      <c r="K153" s="252"/>
      <c r="L153" s="252"/>
    </row>
    <row r="154" spans="1:12" ht="12.75" customHeight="1">
      <c r="A154" s="28"/>
      <c r="B154" s="122"/>
      <c r="C154" s="132">
        <v>4110</v>
      </c>
      <c r="D154" s="214" t="s">
        <v>257</v>
      </c>
      <c r="E154" s="148">
        <v>1000</v>
      </c>
      <c r="F154" s="161">
        <v>1000</v>
      </c>
      <c r="G154" s="161"/>
      <c r="H154" s="169">
        <v>1000</v>
      </c>
      <c r="I154" s="160"/>
      <c r="J154" s="160"/>
      <c r="K154" s="160"/>
      <c r="L154" s="160"/>
    </row>
    <row r="155" spans="1:12" ht="12.75">
      <c r="A155" s="28"/>
      <c r="B155" s="122"/>
      <c r="C155" s="28">
        <v>4120</v>
      </c>
      <c r="D155" s="137" t="s">
        <v>258</v>
      </c>
      <c r="E155" s="158">
        <v>500</v>
      </c>
      <c r="F155" s="158">
        <v>500</v>
      </c>
      <c r="G155" s="158"/>
      <c r="H155" s="167">
        <v>500</v>
      </c>
      <c r="I155" s="148"/>
      <c r="J155" s="148"/>
      <c r="K155" s="148"/>
      <c r="L155" s="148"/>
    </row>
    <row r="156" spans="1:12" ht="12.75">
      <c r="A156" s="28"/>
      <c r="B156" s="122"/>
      <c r="C156" s="28">
        <v>4170</v>
      </c>
      <c r="D156" s="137" t="s">
        <v>266</v>
      </c>
      <c r="E156" s="158">
        <v>24200</v>
      </c>
      <c r="F156" s="158">
        <v>24200</v>
      </c>
      <c r="G156" s="158">
        <v>24200</v>
      </c>
      <c r="H156" s="167"/>
      <c r="I156" s="148"/>
      <c r="J156" s="148"/>
      <c r="K156" s="148"/>
      <c r="L156" s="148"/>
    </row>
    <row r="157" spans="1:12" ht="12.75">
      <c r="A157" s="28"/>
      <c r="B157" s="122"/>
      <c r="C157" s="28">
        <v>4300</v>
      </c>
      <c r="D157" s="137" t="s">
        <v>248</v>
      </c>
      <c r="E157" s="158">
        <v>224000</v>
      </c>
      <c r="F157" s="158">
        <v>224000</v>
      </c>
      <c r="G157" s="158"/>
      <c r="H157" s="167"/>
      <c r="I157" s="148"/>
      <c r="J157" s="148"/>
      <c r="K157" s="148"/>
      <c r="L157" s="148"/>
    </row>
    <row r="158" spans="1:12" ht="12.75">
      <c r="A158" s="224"/>
      <c r="B158" s="243">
        <v>80145</v>
      </c>
      <c r="C158" s="224"/>
      <c r="D158" s="244" t="s">
        <v>296</v>
      </c>
      <c r="E158" s="253">
        <f>SUM(E159)</f>
        <v>500</v>
      </c>
      <c r="F158" s="253">
        <f>SUM(F159)</f>
        <v>500</v>
      </c>
      <c r="G158" s="253">
        <f>SUM(G159)</f>
        <v>500</v>
      </c>
      <c r="H158" s="256"/>
      <c r="I158" s="252"/>
      <c r="J158" s="252"/>
      <c r="K158" s="252"/>
      <c r="L158" s="252"/>
    </row>
    <row r="159" spans="1:12" ht="12.75">
      <c r="A159" s="28"/>
      <c r="B159" s="122"/>
      <c r="C159" s="28">
        <v>4170</v>
      </c>
      <c r="D159" s="137" t="s">
        <v>266</v>
      </c>
      <c r="E159" s="158">
        <v>500</v>
      </c>
      <c r="F159" s="158">
        <v>500</v>
      </c>
      <c r="G159" s="158">
        <v>500</v>
      </c>
      <c r="H159" s="167"/>
      <c r="I159" s="148"/>
      <c r="J159" s="148"/>
      <c r="K159" s="148"/>
      <c r="L159" s="148"/>
    </row>
    <row r="160" spans="1:12" ht="25.5">
      <c r="A160" s="224"/>
      <c r="B160" s="243">
        <v>80146</v>
      </c>
      <c r="C160" s="224"/>
      <c r="D160" s="244" t="s">
        <v>297</v>
      </c>
      <c r="E160" s="253">
        <f>SUM(E161:E164)</f>
        <v>16200</v>
      </c>
      <c r="F160" s="253">
        <f>SUM(F161:F164)</f>
        <v>16200</v>
      </c>
      <c r="G160" s="253">
        <f>SUM(G161:G164)</f>
        <v>0</v>
      </c>
      <c r="H160" s="256">
        <f>SUM(H161:H164)</f>
        <v>150</v>
      </c>
      <c r="I160" s="252"/>
      <c r="J160" s="252"/>
      <c r="K160" s="252"/>
      <c r="L160" s="252"/>
    </row>
    <row r="161" spans="1:12" ht="12.75" customHeight="1">
      <c r="A161" s="28"/>
      <c r="B161" s="122"/>
      <c r="C161" s="28">
        <v>4110</v>
      </c>
      <c r="D161" s="137" t="s">
        <v>257</v>
      </c>
      <c r="E161" s="158">
        <v>100</v>
      </c>
      <c r="F161" s="158">
        <v>100</v>
      </c>
      <c r="G161" s="158"/>
      <c r="H161" s="167">
        <v>100</v>
      </c>
      <c r="I161" s="148"/>
      <c r="J161" s="148"/>
      <c r="K161" s="148"/>
      <c r="L161" s="148"/>
    </row>
    <row r="162" spans="1:12" ht="12.75">
      <c r="A162" s="125"/>
      <c r="B162" s="126"/>
      <c r="C162" s="125">
        <v>4120</v>
      </c>
      <c r="D162" s="140" t="s">
        <v>258</v>
      </c>
      <c r="E162" s="161">
        <v>50</v>
      </c>
      <c r="F162" s="161">
        <v>50</v>
      </c>
      <c r="G162" s="161"/>
      <c r="H162" s="169">
        <v>50</v>
      </c>
      <c r="I162" s="160"/>
      <c r="J162" s="160"/>
      <c r="K162" s="160"/>
      <c r="L162" s="160"/>
    </row>
    <row r="163" spans="1:12" ht="12.75">
      <c r="A163" s="28"/>
      <c r="B163" s="122"/>
      <c r="C163" s="132">
        <v>4300</v>
      </c>
      <c r="D163" s="114" t="s">
        <v>248</v>
      </c>
      <c r="E163" s="158">
        <v>12750</v>
      </c>
      <c r="F163" s="158">
        <v>12750</v>
      </c>
      <c r="G163" s="158"/>
      <c r="H163" s="167"/>
      <c r="I163" s="148"/>
      <c r="J163" s="148"/>
      <c r="K163" s="148"/>
      <c r="L163" s="148"/>
    </row>
    <row r="164" spans="1:12" ht="12.75">
      <c r="A164" s="28"/>
      <c r="B164" s="122"/>
      <c r="C164" s="28">
        <v>4410</v>
      </c>
      <c r="D164" s="137" t="s">
        <v>263</v>
      </c>
      <c r="E164" s="158">
        <v>3300</v>
      </c>
      <c r="F164" s="158">
        <v>3300</v>
      </c>
      <c r="G164" s="158"/>
      <c r="H164" s="167"/>
      <c r="I164" s="148"/>
      <c r="J164" s="148"/>
      <c r="K164" s="148"/>
      <c r="L164" s="148"/>
    </row>
    <row r="165" spans="1:12" ht="12.75">
      <c r="A165" s="224"/>
      <c r="B165" s="243">
        <v>80195</v>
      </c>
      <c r="C165" s="224"/>
      <c r="D165" s="244" t="s">
        <v>309</v>
      </c>
      <c r="E165" s="253">
        <f>SUM(E166)</f>
        <v>16291</v>
      </c>
      <c r="F165" s="253">
        <f>SUM(F166)</f>
        <v>16291</v>
      </c>
      <c r="G165" s="253"/>
      <c r="H165" s="256"/>
      <c r="I165" s="252"/>
      <c r="J165" s="252"/>
      <c r="K165" s="252"/>
      <c r="L165" s="252"/>
    </row>
    <row r="166" spans="1:12" ht="12.75">
      <c r="A166" s="28"/>
      <c r="B166" s="28"/>
      <c r="C166" s="28">
        <v>4300</v>
      </c>
      <c r="D166" s="137" t="s">
        <v>248</v>
      </c>
      <c r="E166" s="158">
        <v>16291</v>
      </c>
      <c r="F166" s="158">
        <v>16291</v>
      </c>
      <c r="G166" s="158"/>
      <c r="H166" s="167"/>
      <c r="I166" s="148"/>
      <c r="J166" s="148"/>
      <c r="K166" s="148"/>
      <c r="L166" s="148"/>
    </row>
    <row r="167" spans="1:12" ht="12.75">
      <c r="A167" s="267">
        <v>851</v>
      </c>
      <c r="B167" s="183"/>
      <c r="C167" s="183"/>
      <c r="D167" s="184" t="s">
        <v>298</v>
      </c>
      <c r="E167" s="203">
        <f>SUM(E168,E170)</f>
        <v>43400</v>
      </c>
      <c r="F167" s="203">
        <f>SUM(F168,F170)</f>
        <v>43400</v>
      </c>
      <c r="G167" s="203">
        <f>SUM(G168,G170)</f>
        <v>10400</v>
      </c>
      <c r="H167" s="204">
        <f>SUM(H168,H170)</f>
        <v>1800</v>
      </c>
      <c r="I167" s="202">
        <f>SUM(I168,I170)</f>
        <v>5000</v>
      </c>
      <c r="J167" s="202"/>
      <c r="K167" s="202"/>
      <c r="L167" s="202"/>
    </row>
    <row r="168" spans="1:12" ht="12.75">
      <c r="A168" s="231"/>
      <c r="B168" s="257">
        <v>85153</v>
      </c>
      <c r="C168" s="231"/>
      <c r="D168" s="258" t="s">
        <v>299</v>
      </c>
      <c r="E168" s="230">
        <f>SUM(E169)</f>
        <v>500</v>
      </c>
      <c r="F168" s="230">
        <f>SUM(F169)</f>
        <v>500</v>
      </c>
      <c r="G168" s="230"/>
      <c r="H168" s="259"/>
      <c r="I168" s="229"/>
      <c r="J168" s="229"/>
      <c r="K168" s="229"/>
      <c r="L168" s="229"/>
    </row>
    <row r="169" spans="1:12" ht="12.75">
      <c r="A169" s="28"/>
      <c r="B169" s="122"/>
      <c r="C169" s="28">
        <v>4300</v>
      </c>
      <c r="D169" s="137" t="s">
        <v>248</v>
      </c>
      <c r="E169" s="158">
        <v>500</v>
      </c>
      <c r="F169" s="158">
        <v>500</v>
      </c>
      <c r="G169" s="158"/>
      <c r="H169" s="167"/>
      <c r="I169" s="148"/>
      <c r="J169" s="148"/>
      <c r="K169" s="148"/>
      <c r="L169" s="148"/>
    </row>
    <row r="170" spans="1:12" ht="12.75">
      <c r="A170" s="224"/>
      <c r="B170" s="243">
        <v>85154</v>
      </c>
      <c r="C170" s="224"/>
      <c r="D170" s="244" t="s">
        <v>300</v>
      </c>
      <c r="E170" s="253">
        <f>SUM(E171:E179)</f>
        <v>42900</v>
      </c>
      <c r="F170" s="253">
        <f>SUM(F171:F179)</f>
        <v>42900</v>
      </c>
      <c r="G170" s="253">
        <f>SUM(G171:G179)</f>
        <v>10400</v>
      </c>
      <c r="H170" s="256">
        <f>SUM(H171:H179)</f>
        <v>1800</v>
      </c>
      <c r="I170" s="252">
        <f>SUM(I171:I179)</f>
        <v>5000</v>
      </c>
      <c r="J170" s="252"/>
      <c r="K170" s="252"/>
      <c r="L170" s="252"/>
    </row>
    <row r="171" spans="1:12" ht="76.5">
      <c r="A171" s="132"/>
      <c r="B171" s="28"/>
      <c r="C171" s="125">
        <v>2830</v>
      </c>
      <c r="D171" s="135" t="s">
        <v>301</v>
      </c>
      <c r="E171" s="161">
        <v>5000</v>
      </c>
      <c r="F171" s="160">
        <v>5000</v>
      </c>
      <c r="G171" s="161"/>
      <c r="H171" s="169"/>
      <c r="I171" s="160">
        <v>5000</v>
      </c>
      <c r="J171" s="160"/>
      <c r="K171" s="160"/>
      <c r="L171" s="160"/>
    </row>
    <row r="172" spans="1:12" ht="12.75">
      <c r="A172" s="28"/>
      <c r="B172" s="122"/>
      <c r="C172" s="28">
        <v>3110</v>
      </c>
      <c r="D172" s="114" t="s">
        <v>171</v>
      </c>
      <c r="E172" s="158">
        <v>8000</v>
      </c>
      <c r="F172" s="158">
        <v>8000</v>
      </c>
      <c r="G172" s="158"/>
      <c r="H172" s="167"/>
      <c r="I172" s="148"/>
      <c r="J172" s="148"/>
      <c r="K172" s="148"/>
      <c r="L172" s="148"/>
    </row>
    <row r="173" spans="1:12" ht="25.5">
      <c r="A173" s="28"/>
      <c r="B173" s="122"/>
      <c r="C173" s="120">
        <v>4010</v>
      </c>
      <c r="D173" s="138" t="s">
        <v>255</v>
      </c>
      <c r="E173" s="156">
        <v>7400</v>
      </c>
      <c r="F173" s="156">
        <v>7400</v>
      </c>
      <c r="G173" s="156">
        <v>7400</v>
      </c>
      <c r="H173" s="191"/>
      <c r="I173" s="147"/>
      <c r="J173" s="147"/>
      <c r="K173" s="147"/>
      <c r="L173" s="147"/>
    </row>
    <row r="174" spans="1:12" ht="12.75" customHeight="1">
      <c r="A174" s="28"/>
      <c r="B174" s="122"/>
      <c r="C174" s="76">
        <v>4110</v>
      </c>
      <c r="D174" s="137" t="s">
        <v>257</v>
      </c>
      <c r="E174" s="158">
        <v>1600</v>
      </c>
      <c r="F174" s="158">
        <v>1600</v>
      </c>
      <c r="G174" s="158"/>
      <c r="H174" s="167">
        <v>1600</v>
      </c>
      <c r="I174" s="148"/>
      <c r="J174" s="148"/>
      <c r="K174" s="148"/>
      <c r="L174" s="148"/>
    </row>
    <row r="175" spans="1:12" ht="12.75">
      <c r="A175" s="120"/>
      <c r="B175" s="118"/>
      <c r="C175" s="28">
        <v>4120</v>
      </c>
      <c r="D175" s="136" t="s">
        <v>258</v>
      </c>
      <c r="E175" s="156">
        <v>200</v>
      </c>
      <c r="F175" s="156">
        <v>200</v>
      </c>
      <c r="G175" s="156"/>
      <c r="H175" s="172">
        <v>200</v>
      </c>
      <c r="I175" s="147"/>
      <c r="J175" s="147"/>
      <c r="K175" s="147"/>
      <c r="L175" s="147"/>
    </row>
    <row r="176" spans="1:12" ht="12.75">
      <c r="A176" s="28"/>
      <c r="B176" s="122"/>
      <c r="C176" s="132">
        <v>4170</v>
      </c>
      <c r="D176" s="214" t="s">
        <v>266</v>
      </c>
      <c r="E176" s="148">
        <v>3000</v>
      </c>
      <c r="F176" s="158">
        <v>3000</v>
      </c>
      <c r="G176" s="158">
        <v>3000</v>
      </c>
      <c r="H176" s="167"/>
      <c r="I176" s="148"/>
      <c r="J176" s="148"/>
      <c r="K176" s="148"/>
      <c r="L176" s="148"/>
    </row>
    <row r="177" spans="1:12" ht="12.75">
      <c r="A177" s="28"/>
      <c r="B177" s="122"/>
      <c r="C177" s="28">
        <v>4210</v>
      </c>
      <c r="D177" s="137" t="s">
        <v>247</v>
      </c>
      <c r="E177" s="158">
        <v>500</v>
      </c>
      <c r="F177" s="158">
        <v>500</v>
      </c>
      <c r="G177" s="158"/>
      <c r="H177" s="167"/>
      <c r="I177" s="148"/>
      <c r="J177" s="148"/>
      <c r="K177" s="148"/>
      <c r="L177" s="148"/>
    </row>
    <row r="178" spans="1:12" ht="12.75">
      <c r="A178" s="132"/>
      <c r="B178" s="28"/>
      <c r="C178" s="28">
        <v>4300</v>
      </c>
      <c r="D178" s="137" t="s">
        <v>248</v>
      </c>
      <c r="E178" s="158">
        <v>17000</v>
      </c>
      <c r="F178" s="158">
        <v>17000</v>
      </c>
      <c r="G178" s="158"/>
      <c r="H178" s="148"/>
      <c r="I178" s="148"/>
      <c r="J178" s="148"/>
      <c r="K178" s="148"/>
      <c r="L178" s="148"/>
    </row>
    <row r="179" spans="1:12" ht="12.75">
      <c r="A179" s="132"/>
      <c r="B179" s="28"/>
      <c r="C179" s="125">
        <v>4410</v>
      </c>
      <c r="D179" s="140" t="s">
        <v>263</v>
      </c>
      <c r="E179" s="161">
        <v>200</v>
      </c>
      <c r="F179" s="161">
        <v>200</v>
      </c>
      <c r="G179" s="161"/>
      <c r="H179" s="169"/>
      <c r="I179" s="160"/>
      <c r="J179" s="160"/>
      <c r="K179" s="160"/>
      <c r="L179" s="160"/>
    </row>
    <row r="180" spans="1:12" ht="12.75">
      <c r="A180" s="183">
        <v>852</v>
      </c>
      <c r="B180" s="182"/>
      <c r="C180" s="183"/>
      <c r="D180" s="184" t="s">
        <v>303</v>
      </c>
      <c r="E180" s="203">
        <f>SUM(E181,E183,E195,E197,E213)</f>
        <v>1899794</v>
      </c>
      <c r="F180" s="203">
        <f>SUM(F181,F183,F195,F197,F213)</f>
        <v>1899794</v>
      </c>
      <c r="G180" s="203">
        <f>SUM(G181,G183,G195,G197,G213)</f>
        <v>111514</v>
      </c>
      <c r="H180" s="204">
        <f>SUM(H181,H183,H195,H197,H213)</f>
        <v>20950</v>
      </c>
      <c r="I180" s="202"/>
      <c r="J180" s="202"/>
      <c r="K180" s="202"/>
      <c r="L180" s="202"/>
    </row>
    <row r="181" spans="1:12" ht="12.75">
      <c r="A181" s="224"/>
      <c r="B181" s="243">
        <v>85202</v>
      </c>
      <c r="C181" s="224"/>
      <c r="D181" s="244" t="s">
        <v>304</v>
      </c>
      <c r="E181" s="253">
        <f>SUM(E182)</f>
        <v>35000</v>
      </c>
      <c r="F181" s="253">
        <f>SUM(F182)</f>
        <v>35000</v>
      </c>
      <c r="G181" s="253"/>
      <c r="H181" s="256"/>
      <c r="I181" s="252"/>
      <c r="J181" s="252"/>
      <c r="K181" s="252"/>
      <c r="L181" s="252"/>
    </row>
    <row r="182" spans="1:12" ht="38.25">
      <c r="A182" s="28"/>
      <c r="B182" s="122"/>
      <c r="C182" s="28">
        <v>4330</v>
      </c>
      <c r="D182" s="137" t="s">
        <v>305</v>
      </c>
      <c r="E182" s="158">
        <v>35000</v>
      </c>
      <c r="F182" s="158">
        <v>35000</v>
      </c>
      <c r="G182" s="158"/>
      <c r="H182" s="167"/>
      <c r="I182" s="148"/>
      <c r="J182" s="148"/>
      <c r="K182" s="148"/>
      <c r="L182" s="148"/>
    </row>
    <row r="183" spans="1:12" ht="63.75">
      <c r="A183" s="224"/>
      <c r="B183" s="243">
        <v>85212</v>
      </c>
      <c r="C183" s="224"/>
      <c r="D183" s="244" t="s">
        <v>306</v>
      </c>
      <c r="E183" s="253">
        <f>SUM(E184:E194)</f>
        <v>1700000</v>
      </c>
      <c r="F183" s="253">
        <f>SUM(F184:F194)</f>
        <v>1700000</v>
      </c>
      <c r="G183" s="253">
        <f>SUM(G184:G194)</f>
        <v>31200</v>
      </c>
      <c r="H183" s="256">
        <f>SUM(H184:H194)</f>
        <v>7420</v>
      </c>
      <c r="I183" s="252"/>
      <c r="J183" s="252"/>
      <c r="K183" s="252"/>
      <c r="L183" s="252"/>
    </row>
    <row r="184" spans="1:12" ht="12.75">
      <c r="A184" s="28"/>
      <c r="B184" s="122"/>
      <c r="C184" s="28">
        <v>3110</v>
      </c>
      <c r="D184" s="137" t="s">
        <v>171</v>
      </c>
      <c r="E184" s="158">
        <v>1649000</v>
      </c>
      <c r="F184" s="158">
        <v>1649000</v>
      </c>
      <c r="G184" s="158"/>
      <c r="H184" s="167"/>
      <c r="I184" s="148"/>
      <c r="J184" s="148"/>
      <c r="K184" s="148"/>
      <c r="L184" s="148"/>
    </row>
    <row r="185" spans="1:12" ht="25.5">
      <c r="A185" s="125"/>
      <c r="B185" s="126"/>
      <c r="C185" s="125">
        <v>4010</v>
      </c>
      <c r="D185" s="140" t="s">
        <v>255</v>
      </c>
      <c r="E185" s="161">
        <v>30000</v>
      </c>
      <c r="F185" s="161">
        <v>30000</v>
      </c>
      <c r="G185" s="161">
        <v>30000</v>
      </c>
      <c r="H185" s="169"/>
      <c r="I185" s="160"/>
      <c r="J185" s="160"/>
      <c r="K185" s="160"/>
      <c r="L185" s="148"/>
    </row>
    <row r="186" spans="1:12" ht="12.75">
      <c r="A186" s="28"/>
      <c r="B186" s="122"/>
      <c r="C186" s="132">
        <v>4040</v>
      </c>
      <c r="D186" s="214" t="s">
        <v>256</v>
      </c>
      <c r="E186" s="148">
        <v>1200</v>
      </c>
      <c r="F186" s="158">
        <v>1200</v>
      </c>
      <c r="G186" s="158">
        <v>1200</v>
      </c>
      <c r="H186" s="167"/>
      <c r="I186" s="148"/>
      <c r="J186" s="148"/>
      <c r="K186" s="148"/>
      <c r="L186" s="148"/>
    </row>
    <row r="187" spans="1:12" ht="12.75">
      <c r="A187" s="28"/>
      <c r="B187" s="122"/>
      <c r="C187" s="28">
        <v>4110</v>
      </c>
      <c r="D187" s="132" t="s">
        <v>257</v>
      </c>
      <c r="E187" s="148">
        <v>6620</v>
      </c>
      <c r="F187" s="158">
        <v>6620</v>
      </c>
      <c r="G187" s="158"/>
      <c r="H187" s="167">
        <v>6620</v>
      </c>
      <c r="I187" s="148"/>
      <c r="J187" s="148"/>
      <c r="K187" s="148"/>
      <c r="L187" s="148"/>
    </row>
    <row r="188" spans="1:12" ht="12.75">
      <c r="A188" s="28"/>
      <c r="B188" s="122"/>
      <c r="C188" s="28">
        <v>4120</v>
      </c>
      <c r="D188" s="123" t="s">
        <v>258</v>
      </c>
      <c r="E188" s="148">
        <v>800</v>
      </c>
      <c r="F188" s="158">
        <v>800</v>
      </c>
      <c r="G188" s="158"/>
      <c r="H188" s="167">
        <v>800</v>
      </c>
      <c r="I188" s="148"/>
      <c r="J188" s="148"/>
      <c r="K188" s="148"/>
      <c r="L188" s="148"/>
    </row>
    <row r="189" spans="1:12" ht="12.75">
      <c r="A189" s="28"/>
      <c r="B189" s="122"/>
      <c r="C189" s="28">
        <v>4210</v>
      </c>
      <c r="D189" s="137" t="s">
        <v>247</v>
      </c>
      <c r="E189" s="148">
        <v>4046</v>
      </c>
      <c r="F189" s="158">
        <v>4046</v>
      </c>
      <c r="G189" s="158"/>
      <c r="H189" s="167"/>
      <c r="I189" s="148"/>
      <c r="J189" s="148"/>
      <c r="K189" s="148"/>
      <c r="L189" s="148"/>
    </row>
    <row r="190" spans="1:12" ht="12.75">
      <c r="A190" s="125"/>
      <c r="B190" s="126"/>
      <c r="C190" s="125">
        <v>4300</v>
      </c>
      <c r="D190" s="140" t="s">
        <v>248</v>
      </c>
      <c r="E190" s="161">
        <v>2500</v>
      </c>
      <c r="F190" s="161">
        <v>2500</v>
      </c>
      <c r="G190" s="161"/>
      <c r="H190" s="169"/>
      <c r="I190" s="160"/>
      <c r="J190" s="160"/>
      <c r="K190" s="160"/>
      <c r="L190" s="160"/>
    </row>
    <row r="191" spans="1:12" ht="12.75">
      <c r="A191" s="125"/>
      <c r="B191" s="126"/>
      <c r="C191" s="125">
        <v>4410</v>
      </c>
      <c r="D191" s="140" t="s">
        <v>263</v>
      </c>
      <c r="E191" s="161">
        <v>1714</v>
      </c>
      <c r="F191" s="161">
        <v>1714</v>
      </c>
      <c r="G191" s="161"/>
      <c r="H191" s="169"/>
      <c r="I191" s="160"/>
      <c r="J191" s="160"/>
      <c r="K191" s="160"/>
      <c r="L191" s="160"/>
    </row>
    <row r="192" spans="1:12" ht="25.5">
      <c r="A192" s="120"/>
      <c r="B192" s="118"/>
      <c r="C192" s="120">
        <v>4440</v>
      </c>
      <c r="D192" s="138" t="s">
        <v>259</v>
      </c>
      <c r="E192" s="156">
        <v>820</v>
      </c>
      <c r="F192" s="156">
        <v>820</v>
      </c>
      <c r="G192" s="156"/>
      <c r="H192" s="172"/>
      <c r="I192" s="147"/>
      <c r="J192" s="147"/>
      <c r="K192" s="147"/>
      <c r="L192" s="147"/>
    </row>
    <row r="193" spans="1:12" ht="38.25">
      <c r="A193" s="28"/>
      <c r="B193" s="122"/>
      <c r="C193" s="28">
        <v>4700</v>
      </c>
      <c r="D193" s="137" t="s">
        <v>274</v>
      </c>
      <c r="E193" s="158">
        <v>600</v>
      </c>
      <c r="F193" s="158">
        <v>600</v>
      </c>
      <c r="G193" s="158"/>
      <c r="H193" s="167"/>
      <c r="I193" s="148"/>
      <c r="J193" s="148"/>
      <c r="K193" s="148"/>
      <c r="L193" s="148"/>
    </row>
    <row r="194" spans="1:12" ht="38.25">
      <c r="A194" s="28"/>
      <c r="B194" s="122"/>
      <c r="C194" s="28">
        <v>4740</v>
      </c>
      <c r="D194" s="137" t="s">
        <v>275</v>
      </c>
      <c r="E194" s="158">
        <v>2700</v>
      </c>
      <c r="F194" s="158">
        <v>2700</v>
      </c>
      <c r="G194" s="158"/>
      <c r="H194" s="167"/>
      <c r="I194" s="148"/>
      <c r="J194" s="148"/>
      <c r="K194" s="148"/>
      <c r="L194" s="148"/>
    </row>
    <row r="195" spans="1:12" s="110" customFormat="1" ht="38.25">
      <c r="A195" s="248"/>
      <c r="B195" s="242">
        <v>85214</v>
      </c>
      <c r="C195" s="260"/>
      <c r="D195" s="261" t="s">
        <v>307</v>
      </c>
      <c r="E195" s="251">
        <f>SUM(E196)</f>
        <v>42000</v>
      </c>
      <c r="F195" s="251">
        <f>SUM(F196)</f>
        <v>42000</v>
      </c>
      <c r="G195" s="251"/>
      <c r="H195" s="262"/>
      <c r="I195" s="263"/>
      <c r="J195" s="263"/>
      <c r="K195" s="263"/>
      <c r="L195" s="263"/>
    </row>
    <row r="196" spans="1:12" ht="12.75">
      <c r="A196" s="28"/>
      <c r="B196" s="122"/>
      <c r="C196" s="132">
        <v>3110</v>
      </c>
      <c r="D196" s="114" t="s">
        <v>171</v>
      </c>
      <c r="E196" s="158">
        <v>42000</v>
      </c>
      <c r="F196" s="158">
        <v>42000</v>
      </c>
      <c r="G196" s="158"/>
      <c r="H196" s="167"/>
      <c r="I196" s="148"/>
      <c r="J196" s="148"/>
      <c r="K196" s="148"/>
      <c r="L196" s="148"/>
    </row>
    <row r="197" spans="1:12" ht="12.75">
      <c r="A197" s="224"/>
      <c r="B197" s="243">
        <v>85219</v>
      </c>
      <c r="C197" s="224"/>
      <c r="D197" s="261" t="s">
        <v>308</v>
      </c>
      <c r="E197" s="253">
        <f>SUM(E198:E212)</f>
        <v>107794</v>
      </c>
      <c r="F197" s="253">
        <f>SUM(F198:F212)</f>
        <v>107794</v>
      </c>
      <c r="G197" s="253">
        <f>SUM(G198:G212)</f>
        <v>80314</v>
      </c>
      <c r="H197" s="256">
        <f>SUM(H198:H212)</f>
        <v>13530</v>
      </c>
      <c r="I197" s="252"/>
      <c r="J197" s="252"/>
      <c r="K197" s="252"/>
      <c r="L197" s="252"/>
    </row>
    <row r="198" spans="1:12" ht="25.5">
      <c r="A198" s="28"/>
      <c r="B198" s="122"/>
      <c r="C198" s="28">
        <v>4010</v>
      </c>
      <c r="D198" s="137" t="s">
        <v>255</v>
      </c>
      <c r="E198" s="164">
        <v>75000</v>
      </c>
      <c r="F198" s="164">
        <v>75000</v>
      </c>
      <c r="G198" s="164">
        <v>75000</v>
      </c>
      <c r="H198" s="174"/>
      <c r="I198" s="163"/>
      <c r="J198" s="163"/>
      <c r="K198" s="163"/>
      <c r="L198" s="163"/>
    </row>
    <row r="199" spans="1:12" ht="12.75">
      <c r="A199" s="125"/>
      <c r="B199" s="126"/>
      <c r="C199" s="133">
        <v>4040</v>
      </c>
      <c r="D199" s="114" t="s">
        <v>256</v>
      </c>
      <c r="E199" s="158">
        <v>4614</v>
      </c>
      <c r="F199" s="158">
        <v>4614</v>
      </c>
      <c r="G199" s="158">
        <v>4614</v>
      </c>
      <c r="H199" s="158"/>
      <c r="I199" s="148"/>
      <c r="J199" s="148"/>
      <c r="K199" s="148"/>
      <c r="L199" s="148"/>
    </row>
    <row r="200" spans="1:12" ht="12.75" customHeight="1">
      <c r="A200" s="120"/>
      <c r="B200" s="118"/>
      <c r="C200" s="119">
        <v>4110</v>
      </c>
      <c r="D200" s="114" t="s">
        <v>257</v>
      </c>
      <c r="E200" s="161">
        <v>11610</v>
      </c>
      <c r="F200" s="161">
        <v>11610</v>
      </c>
      <c r="G200" s="161"/>
      <c r="H200" s="161">
        <v>11610</v>
      </c>
      <c r="I200" s="161"/>
      <c r="J200" s="160"/>
      <c r="K200" s="160"/>
      <c r="L200" s="160"/>
    </row>
    <row r="201" spans="1:12" ht="12.75">
      <c r="A201" s="76"/>
      <c r="B201" s="130"/>
      <c r="C201" s="130">
        <v>4120</v>
      </c>
      <c r="D201" s="139" t="s">
        <v>258</v>
      </c>
      <c r="E201" s="164">
        <v>1920</v>
      </c>
      <c r="F201" s="164">
        <v>1920</v>
      </c>
      <c r="G201" s="164"/>
      <c r="H201" s="164">
        <v>1920</v>
      </c>
      <c r="I201" s="164"/>
      <c r="J201" s="163"/>
      <c r="K201" s="163"/>
      <c r="L201" s="163"/>
    </row>
    <row r="202" spans="1:12" ht="12.75">
      <c r="A202" s="76"/>
      <c r="B202" s="130"/>
      <c r="C202" s="130">
        <v>4170</v>
      </c>
      <c r="D202" s="139" t="s">
        <v>266</v>
      </c>
      <c r="E202" s="164">
        <v>700</v>
      </c>
      <c r="F202" s="164">
        <v>700</v>
      </c>
      <c r="G202" s="164">
        <v>700</v>
      </c>
      <c r="H202" s="164"/>
      <c r="I202" s="164"/>
      <c r="J202" s="163"/>
      <c r="K202" s="163"/>
      <c r="L202" s="163"/>
    </row>
    <row r="203" spans="1:12" ht="12.75">
      <c r="A203" s="28"/>
      <c r="B203" s="122"/>
      <c r="C203" s="122">
        <v>4210</v>
      </c>
      <c r="D203" s="137" t="s">
        <v>247</v>
      </c>
      <c r="E203" s="158">
        <v>1200</v>
      </c>
      <c r="F203" s="158">
        <v>1200</v>
      </c>
      <c r="G203" s="158"/>
      <c r="H203" s="158"/>
      <c r="I203" s="158"/>
      <c r="J203" s="148"/>
      <c r="K203" s="148"/>
      <c r="L203" s="148"/>
    </row>
    <row r="204" spans="1:12" ht="12.75">
      <c r="A204" s="120"/>
      <c r="B204" s="118"/>
      <c r="C204" s="118">
        <v>4280</v>
      </c>
      <c r="D204" s="138" t="s">
        <v>269</v>
      </c>
      <c r="E204" s="156">
        <v>90</v>
      </c>
      <c r="F204" s="156">
        <v>90</v>
      </c>
      <c r="G204" s="156"/>
      <c r="H204" s="156"/>
      <c r="I204" s="156"/>
      <c r="J204" s="147"/>
      <c r="K204" s="147"/>
      <c r="L204" s="147"/>
    </row>
    <row r="205" spans="1:12" ht="12.75">
      <c r="A205" s="28"/>
      <c r="B205" s="122"/>
      <c r="C205" s="122">
        <v>4300</v>
      </c>
      <c r="D205" s="137" t="s">
        <v>248</v>
      </c>
      <c r="E205" s="158">
        <v>3400</v>
      </c>
      <c r="F205" s="158">
        <v>3400</v>
      </c>
      <c r="G205" s="158"/>
      <c r="H205" s="158"/>
      <c r="I205" s="158"/>
      <c r="J205" s="148"/>
      <c r="K205" s="148"/>
      <c r="L205" s="148"/>
    </row>
    <row r="206" spans="1:12" ht="25.5">
      <c r="A206" s="125"/>
      <c r="B206" s="28"/>
      <c r="C206" s="126">
        <v>4350</v>
      </c>
      <c r="D206" s="140" t="s">
        <v>270</v>
      </c>
      <c r="E206" s="161">
        <v>100</v>
      </c>
      <c r="F206" s="161">
        <v>100</v>
      </c>
      <c r="G206" s="161"/>
      <c r="H206" s="161"/>
      <c r="I206" s="161"/>
      <c r="J206" s="160"/>
      <c r="K206" s="160"/>
      <c r="L206" s="160"/>
    </row>
    <row r="207" spans="1:12" ht="38.25">
      <c r="A207" s="28"/>
      <c r="B207" s="125"/>
      <c r="C207" s="122">
        <v>4370</v>
      </c>
      <c r="D207" s="137" t="s">
        <v>262</v>
      </c>
      <c r="E207" s="158">
        <v>1500</v>
      </c>
      <c r="F207" s="158">
        <v>1500</v>
      </c>
      <c r="G207" s="158"/>
      <c r="H207" s="148"/>
      <c r="I207" s="158"/>
      <c r="J207" s="148"/>
      <c r="K207" s="148"/>
      <c r="L207" s="148"/>
    </row>
    <row r="208" spans="1:12" ht="12.75">
      <c r="A208" s="132"/>
      <c r="B208" s="28"/>
      <c r="C208" s="126">
        <v>4410</v>
      </c>
      <c r="D208" s="140" t="s">
        <v>263</v>
      </c>
      <c r="E208" s="161">
        <v>2000</v>
      </c>
      <c r="F208" s="161">
        <v>2000</v>
      </c>
      <c r="G208" s="161"/>
      <c r="H208" s="161"/>
      <c r="I208" s="161"/>
      <c r="J208" s="160"/>
      <c r="K208" s="160"/>
      <c r="L208" s="160"/>
    </row>
    <row r="209" spans="1:12" ht="25.5">
      <c r="A209" s="28"/>
      <c r="B209" s="122"/>
      <c r="C209" s="122">
        <v>4440</v>
      </c>
      <c r="D209" s="137" t="s">
        <v>259</v>
      </c>
      <c r="E209" s="158">
        <v>2460</v>
      </c>
      <c r="F209" s="158">
        <v>2460</v>
      </c>
      <c r="G209" s="158"/>
      <c r="H209" s="158"/>
      <c r="I209" s="158"/>
      <c r="J209" s="148"/>
      <c r="K209" s="148"/>
      <c r="L209" s="148"/>
    </row>
    <row r="210" spans="1:12" ht="38.25">
      <c r="A210" s="120"/>
      <c r="B210" s="118"/>
      <c r="C210" s="118">
        <v>4700</v>
      </c>
      <c r="D210" s="138" t="s">
        <v>274</v>
      </c>
      <c r="E210" s="156">
        <v>1000</v>
      </c>
      <c r="F210" s="156">
        <v>1000</v>
      </c>
      <c r="G210" s="156"/>
      <c r="H210" s="156"/>
      <c r="I210" s="156"/>
      <c r="J210" s="147"/>
      <c r="K210" s="147"/>
      <c r="L210" s="147"/>
    </row>
    <row r="211" spans="1:12" ht="38.25">
      <c r="A211" s="28"/>
      <c r="B211" s="122"/>
      <c r="C211" s="122">
        <v>4740</v>
      </c>
      <c r="D211" s="114" t="s">
        <v>275</v>
      </c>
      <c r="E211" s="148">
        <v>1000</v>
      </c>
      <c r="F211" s="158">
        <v>1000</v>
      </c>
      <c r="G211" s="158"/>
      <c r="H211" s="158"/>
      <c r="I211" s="158"/>
      <c r="J211" s="148"/>
      <c r="K211" s="148"/>
      <c r="L211" s="148"/>
    </row>
    <row r="212" spans="1:12" ht="25.5">
      <c r="A212" s="28"/>
      <c r="B212" s="28"/>
      <c r="C212" s="28">
        <v>4750</v>
      </c>
      <c r="D212" s="114" t="s">
        <v>276</v>
      </c>
      <c r="E212" s="148">
        <v>1200</v>
      </c>
      <c r="F212" s="148">
        <v>1200</v>
      </c>
      <c r="G212" s="148"/>
      <c r="H212" s="148"/>
      <c r="I212" s="148"/>
      <c r="J212" s="148"/>
      <c r="K212" s="148"/>
      <c r="L212" s="148"/>
    </row>
    <row r="213" spans="1:12" ht="12.75">
      <c r="A213" s="224"/>
      <c r="B213" s="224">
        <v>85295</v>
      </c>
      <c r="C213" s="224"/>
      <c r="D213" s="261" t="s">
        <v>309</v>
      </c>
      <c r="E213" s="252">
        <f>SUM(E214)</f>
        <v>15000</v>
      </c>
      <c r="F213" s="252">
        <f>SUM(F214)</f>
        <v>15000</v>
      </c>
      <c r="G213" s="252"/>
      <c r="H213" s="252"/>
      <c r="I213" s="252"/>
      <c r="J213" s="252"/>
      <c r="K213" s="252"/>
      <c r="L213" s="252"/>
    </row>
    <row r="214" spans="1:12" ht="12.75">
      <c r="A214" s="28"/>
      <c r="B214" s="28"/>
      <c r="C214" s="28">
        <v>3110</v>
      </c>
      <c r="D214" s="114" t="s">
        <v>171</v>
      </c>
      <c r="E214" s="148">
        <v>15000</v>
      </c>
      <c r="F214" s="148">
        <v>15000</v>
      </c>
      <c r="G214" s="148"/>
      <c r="H214" s="148"/>
      <c r="I214" s="148"/>
      <c r="J214" s="148"/>
      <c r="K214" s="148"/>
      <c r="L214" s="148"/>
    </row>
    <row r="215" spans="1:12" ht="25.5">
      <c r="A215" s="183">
        <v>854</v>
      </c>
      <c r="B215" s="183"/>
      <c r="C215" s="183"/>
      <c r="D215" s="215" t="s">
        <v>310</v>
      </c>
      <c r="E215" s="202">
        <f>SUM(E216)</f>
        <v>55450</v>
      </c>
      <c r="F215" s="202">
        <f>SUM(F216)</f>
        <v>55450</v>
      </c>
      <c r="G215" s="202">
        <f>SUM(G216)</f>
        <v>43400</v>
      </c>
      <c r="H215" s="202">
        <f>SUM(H216)</f>
        <v>6350</v>
      </c>
      <c r="I215" s="202"/>
      <c r="J215" s="202"/>
      <c r="K215" s="202"/>
      <c r="L215" s="202"/>
    </row>
    <row r="216" spans="1:12" ht="12.75">
      <c r="A216" s="224"/>
      <c r="B216" s="224">
        <v>85401</v>
      </c>
      <c r="C216" s="224"/>
      <c r="D216" s="261" t="s">
        <v>311</v>
      </c>
      <c r="E216" s="252">
        <f>SUM(E217:E225)</f>
        <v>55450</v>
      </c>
      <c r="F216" s="252">
        <f>SUM(F217:F225)</f>
        <v>55450</v>
      </c>
      <c r="G216" s="252">
        <f>SUM(G217:G225)</f>
        <v>43400</v>
      </c>
      <c r="H216" s="252">
        <f>SUM(H217:H225)</f>
        <v>6350</v>
      </c>
      <c r="I216" s="252"/>
      <c r="J216" s="252"/>
      <c r="K216" s="252"/>
      <c r="L216" s="252"/>
    </row>
    <row r="217" spans="1:12" ht="25.5">
      <c r="A217" s="28"/>
      <c r="B217" s="28"/>
      <c r="C217" s="28">
        <v>4010</v>
      </c>
      <c r="D217" s="114" t="s">
        <v>255</v>
      </c>
      <c r="E217" s="148">
        <v>40300</v>
      </c>
      <c r="F217" s="148">
        <v>40300</v>
      </c>
      <c r="G217" s="148">
        <v>40300</v>
      </c>
      <c r="H217" s="148"/>
      <c r="I217" s="148"/>
      <c r="J217" s="148"/>
      <c r="K217" s="148"/>
      <c r="L217" s="148"/>
    </row>
    <row r="218" spans="1:12" ht="12.75">
      <c r="A218" s="28"/>
      <c r="B218" s="28"/>
      <c r="C218" s="28">
        <v>4040</v>
      </c>
      <c r="D218" s="114" t="s">
        <v>256</v>
      </c>
      <c r="E218" s="148">
        <v>2900</v>
      </c>
      <c r="F218" s="148">
        <v>2900</v>
      </c>
      <c r="G218" s="148">
        <v>2900</v>
      </c>
      <c r="H218" s="148"/>
      <c r="I218" s="148"/>
      <c r="J218" s="148"/>
      <c r="K218" s="148"/>
      <c r="L218" s="148"/>
    </row>
    <row r="219" spans="1:12" ht="12.75" customHeight="1">
      <c r="A219" s="28"/>
      <c r="B219" s="28"/>
      <c r="C219" s="28">
        <v>4110</v>
      </c>
      <c r="D219" s="114" t="s">
        <v>257</v>
      </c>
      <c r="E219" s="148">
        <v>5350</v>
      </c>
      <c r="F219" s="148">
        <v>5350</v>
      </c>
      <c r="G219" s="148"/>
      <c r="H219" s="148">
        <v>5350</v>
      </c>
      <c r="I219" s="148"/>
      <c r="J219" s="148"/>
      <c r="K219" s="148"/>
      <c r="L219" s="148"/>
    </row>
    <row r="220" spans="1:12" ht="12.75">
      <c r="A220" s="28"/>
      <c r="B220" s="28"/>
      <c r="C220" s="28">
        <v>4120</v>
      </c>
      <c r="D220" s="114" t="s">
        <v>258</v>
      </c>
      <c r="E220" s="148">
        <v>1000</v>
      </c>
      <c r="F220" s="148">
        <v>1000</v>
      </c>
      <c r="G220" s="148"/>
      <c r="H220" s="148">
        <v>1000</v>
      </c>
      <c r="I220" s="148"/>
      <c r="J220" s="148"/>
      <c r="K220" s="148"/>
      <c r="L220" s="148"/>
    </row>
    <row r="221" spans="1:12" ht="12.75">
      <c r="A221" s="28"/>
      <c r="B221" s="28"/>
      <c r="C221" s="28">
        <v>4170</v>
      </c>
      <c r="D221" s="114" t="s">
        <v>266</v>
      </c>
      <c r="E221" s="148">
        <v>200</v>
      </c>
      <c r="F221" s="148">
        <v>200</v>
      </c>
      <c r="G221" s="148">
        <v>200</v>
      </c>
      <c r="H221" s="148"/>
      <c r="I221" s="148"/>
      <c r="J221" s="148"/>
      <c r="K221" s="148"/>
      <c r="L221" s="148"/>
    </row>
    <row r="222" spans="1:12" ht="12.75">
      <c r="A222" s="28"/>
      <c r="B222" s="28"/>
      <c r="C222" s="28">
        <v>4210</v>
      </c>
      <c r="D222" s="114" t="s">
        <v>247</v>
      </c>
      <c r="E222" s="148">
        <v>2000</v>
      </c>
      <c r="F222" s="148">
        <v>2000</v>
      </c>
      <c r="G222" s="148"/>
      <c r="H222" s="148"/>
      <c r="I222" s="148"/>
      <c r="J222" s="148"/>
      <c r="K222" s="148"/>
      <c r="L222" s="148"/>
    </row>
    <row r="223" spans="1:12" ht="12.75">
      <c r="A223" s="28"/>
      <c r="B223" s="28"/>
      <c r="C223" s="28">
        <v>4300</v>
      </c>
      <c r="D223" s="114" t="s">
        <v>248</v>
      </c>
      <c r="E223" s="148">
        <v>800</v>
      </c>
      <c r="F223" s="148">
        <v>800</v>
      </c>
      <c r="G223" s="148"/>
      <c r="H223" s="148"/>
      <c r="I223" s="148"/>
      <c r="J223" s="148"/>
      <c r="K223" s="148"/>
      <c r="L223" s="148"/>
    </row>
    <row r="224" spans="1:12" ht="12.75">
      <c r="A224" s="28"/>
      <c r="B224" s="28"/>
      <c r="C224" s="28">
        <v>4410</v>
      </c>
      <c r="D224" s="28" t="s">
        <v>263</v>
      </c>
      <c r="E224" s="148">
        <v>1000</v>
      </c>
      <c r="F224" s="148">
        <v>1000</v>
      </c>
      <c r="G224" s="148"/>
      <c r="H224" s="148"/>
      <c r="I224" s="148"/>
      <c r="J224" s="148"/>
      <c r="K224" s="148"/>
      <c r="L224" s="148"/>
    </row>
    <row r="225" spans="1:12" ht="25.5">
      <c r="A225" s="28"/>
      <c r="B225" s="28"/>
      <c r="C225" s="28">
        <v>4440</v>
      </c>
      <c r="D225" s="114" t="s">
        <v>259</v>
      </c>
      <c r="E225" s="148">
        <v>1900</v>
      </c>
      <c r="F225" s="148">
        <v>1900</v>
      </c>
      <c r="G225" s="148"/>
      <c r="H225" s="148"/>
      <c r="I225" s="148"/>
      <c r="J225" s="148"/>
      <c r="K225" s="148"/>
      <c r="L225" s="148"/>
    </row>
    <row r="226" spans="1:12" ht="25.5">
      <c r="A226" s="183">
        <v>900</v>
      </c>
      <c r="B226" s="183"/>
      <c r="C226" s="183"/>
      <c r="D226" s="215" t="s">
        <v>312</v>
      </c>
      <c r="E226" s="202">
        <f>SUM(E227,E229,E232,E236)</f>
        <v>338980</v>
      </c>
      <c r="F226" s="202">
        <f>SUM(F227,F229,F232,F236)</f>
        <v>188020</v>
      </c>
      <c r="G226" s="202"/>
      <c r="H226" s="202"/>
      <c r="I226" s="202"/>
      <c r="J226" s="202"/>
      <c r="K226" s="183"/>
      <c r="L226" s="202">
        <f>SUM(L227,L229,L232,L236)</f>
        <v>150960</v>
      </c>
    </row>
    <row r="227" spans="1:12" ht="25.5">
      <c r="A227" s="224"/>
      <c r="B227" s="224">
        <v>90001</v>
      </c>
      <c r="C227" s="224"/>
      <c r="D227" s="261" t="s">
        <v>313</v>
      </c>
      <c r="E227" s="252">
        <f>SUM(E228)</f>
        <v>75000</v>
      </c>
      <c r="F227" s="252"/>
      <c r="G227" s="252"/>
      <c r="H227" s="252"/>
      <c r="I227" s="252"/>
      <c r="J227" s="252"/>
      <c r="K227" s="224"/>
      <c r="L227" s="252">
        <f>SUM(L228)</f>
        <v>75000</v>
      </c>
    </row>
    <row r="228" spans="1:12" ht="25.5">
      <c r="A228" s="28"/>
      <c r="B228" s="28"/>
      <c r="C228" s="28">
        <v>6050</v>
      </c>
      <c r="D228" s="114" t="s">
        <v>249</v>
      </c>
      <c r="E228" s="148">
        <v>75000</v>
      </c>
      <c r="F228" s="148"/>
      <c r="G228" s="148"/>
      <c r="H228" s="148"/>
      <c r="I228" s="148"/>
      <c r="J228" s="148"/>
      <c r="K228" s="28"/>
      <c r="L228" s="148">
        <v>75000</v>
      </c>
    </row>
    <row r="229" spans="1:12" ht="12.75">
      <c r="A229" s="224"/>
      <c r="B229" s="224">
        <v>90003</v>
      </c>
      <c r="C229" s="224"/>
      <c r="D229" s="261" t="s">
        <v>314</v>
      </c>
      <c r="E229" s="252">
        <f>SUM(E230:E231)</f>
        <v>100000</v>
      </c>
      <c r="F229" s="252">
        <f>SUM(F230:F231)</f>
        <v>100000</v>
      </c>
      <c r="G229" s="252"/>
      <c r="H229" s="252"/>
      <c r="I229" s="252"/>
      <c r="J229" s="252"/>
      <c r="K229" s="224"/>
      <c r="L229" s="252"/>
    </row>
    <row r="230" spans="1:12" ht="12.75">
      <c r="A230" s="28"/>
      <c r="B230" s="28"/>
      <c r="C230" s="28">
        <v>4210</v>
      </c>
      <c r="D230" s="114" t="s">
        <v>247</v>
      </c>
      <c r="E230" s="148">
        <v>2000</v>
      </c>
      <c r="F230" s="148">
        <v>2000</v>
      </c>
      <c r="G230" s="148"/>
      <c r="H230" s="148"/>
      <c r="I230" s="148"/>
      <c r="J230" s="148"/>
      <c r="K230" s="28"/>
      <c r="L230" s="148"/>
    </row>
    <row r="231" spans="1:12" ht="12.75">
      <c r="A231" s="28"/>
      <c r="B231" s="28"/>
      <c r="C231" s="28">
        <v>4300</v>
      </c>
      <c r="D231" s="114" t="s">
        <v>248</v>
      </c>
      <c r="E231" s="148">
        <v>98000</v>
      </c>
      <c r="F231" s="148">
        <v>98000</v>
      </c>
      <c r="G231" s="148"/>
      <c r="H231" s="148"/>
      <c r="I231" s="148"/>
      <c r="J231" s="148"/>
      <c r="K231" s="28"/>
      <c r="L231" s="148"/>
    </row>
    <row r="232" spans="1:12" ht="12.75">
      <c r="A232" s="224"/>
      <c r="B232" s="224">
        <v>90015</v>
      </c>
      <c r="C232" s="224"/>
      <c r="D232" s="261" t="s">
        <v>315</v>
      </c>
      <c r="E232" s="252">
        <f>SUM(E233:E235)</f>
        <v>157980</v>
      </c>
      <c r="F232" s="252">
        <f>SUM(F233:F235)</f>
        <v>82020</v>
      </c>
      <c r="G232" s="252"/>
      <c r="H232" s="252"/>
      <c r="I232" s="252"/>
      <c r="J232" s="252"/>
      <c r="K232" s="224"/>
      <c r="L232" s="252">
        <f>SUM(L233:L235)</f>
        <v>75960</v>
      </c>
    </row>
    <row r="233" spans="1:12" ht="12.75">
      <c r="A233" s="28"/>
      <c r="B233" s="28"/>
      <c r="C233" s="28">
        <v>4260</v>
      </c>
      <c r="D233" s="114" t="s">
        <v>267</v>
      </c>
      <c r="E233" s="148">
        <v>80020</v>
      </c>
      <c r="F233" s="148">
        <v>80020</v>
      </c>
      <c r="G233" s="148"/>
      <c r="H233" s="148"/>
      <c r="I233" s="148"/>
      <c r="J233" s="148"/>
      <c r="K233" s="28"/>
      <c r="L233" s="148"/>
    </row>
    <row r="234" spans="1:12" ht="12.75">
      <c r="A234" s="28"/>
      <c r="B234" s="28"/>
      <c r="C234" s="28">
        <v>4300</v>
      </c>
      <c r="D234" s="114" t="s">
        <v>248</v>
      </c>
      <c r="E234" s="148">
        <v>2000</v>
      </c>
      <c r="F234" s="148">
        <v>2000</v>
      </c>
      <c r="G234" s="148"/>
      <c r="H234" s="148"/>
      <c r="I234" s="148"/>
      <c r="J234" s="148"/>
      <c r="K234" s="28"/>
      <c r="L234" s="148"/>
    </row>
    <row r="235" spans="1:12" ht="25.5">
      <c r="A235" s="28"/>
      <c r="B235" s="28"/>
      <c r="C235" s="28">
        <v>6050</v>
      </c>
      <c r="D235" s="114" t="s">
        <v>249</v>
      </c>
      <c r="E235" s="148">
        <v>75960</v>
      </c>
      <c r="F235" s="148"/>
      <c r="G235" s="148"/>
      <c r="H235" s="148"/>
      <c r="I235" s="148"/>
      <c r="J235" s="148"/>
      <c r="K235" s="28"/>
      <c r="L235" s="148">
        <v>75960</v>
      </c>
    </row>
    <row r="236" spans="1:12" ht="12.75">
      <c r="A236" s="224"/>
      <c r="B236" s="224">
        <v>90095</v>
      </c>
      <c r="C236" s="224"/>
      <c r="D236" s="261" t="s">
        <v>309</v>
      </c>
      <c r="E236" s="252">
        <f>SUM(E237)</f>
        <v>6000</v>
      </c>
      <c r="F236" s="252">
        <f>SUM(F237)</f>
        <v>6000</v>
      </c>
      <c r="G236" s="252"/>
      <c r="H236" s="252"/>
      <c r="I236" s="252"/>
      <c r="J236" s="252"/>
      <c r="K236" s="224"/>
      <c r="L236" s="252"/>
    </row>
    <row r="237" spans="1:12" ht="12.75">
      <c r="A237" s="28"/>
      <c r="B237" s="28"/>
      <c r="C237" s="28">
        <v>4260</v>
      </c>
      <c r="D237" s="114" t="s">
        <v>267</v>
      </c>
      <c r="E237" s="148">
        <v>6000</v>
      </c>
      <c r="F237" s="148">
        <v>6000</v>
      </c>
      <c r="G237" s="148"/>
      <c r="H237" s="148"/>
      <c r="I237" s="148"/>
      <c r="J237" s="148"/>
      <c r="K237" s="28"/>
      <c r="L237" s="148"/>
    </row>
    <row r="238" spans="1:12" ht="25.5">
      <c r="A238" s="183">
        <v>921</v>
      </c>
      <c r="B238" s="183"/>
      <c r="C238" s="183"/>
      <c r="D238" s="215" t="s">
        <v>316</v>
      </c>
      <c r="E238" s="202">
        <f>SUM(E239)</f>
        <v>60000</v>
      </c>
      <c r="F238" s="202">
        <f>SUM(F239)</f>
        <v>60000</v>
      </c>
      <c r="G238" s="202"/>
      <c r="H238" s="202"/>
      <c r="I238" s="202">
        <f>SUM(I239)</f>
        <v>60000</v>
      </c>
      <c r="J238" s="202"/>
      <c r="K238" s="183"/>
      <c r="L238" s="202"/>
    </row>
    <row r="239" spans="1:12" ht="12.75">
      <c r="A239" s="224"/>
      <c r="B239" s="224">
        <v>92116</v>
      </c>
      <c r="C239" s="224"/>
      <c r="D239" s="261" t="s">
        <v>317</v>
      </c>
      <c r="E239" s="252">
        <f>SUM(E240)</f>
        <v>60000</v>
      </c>
      <c r="F239" s="252">
        <f>SUM(F240)</f>
        <v>60000</v>
      </c>
      <c r="G239" s="252"/>
      <c r="H239" s="252"/>
      <c r="I239" s="252">
        <f>SUM(I240)</f>
        <v>60000</v>
      </c>
      <c r="J239" s="252"/>
      <c r="K239" s="224"/>
      <c r="L239" s="252"/>
    </row>
    <row r="240" spans="1:12" ht="25.5">
      <c r="A240" s="28"/>
      <c r="B240" s="28"/>
      <c r="C240" s="28">
        <v>2480</v>
      </c>
      <c r="D240" s="114" t="s">
        <v>318</v>
      </c>
      <c r="E240" s="148">
        <v>60000</v>
      </c>
      <c r="F240" s="148">
        <v>60000</v>
      </c>
      <c r="G240" s="148"/>
      <c r="H240" s="148"/>
      <c r="I240" s="148">
        <v>60000</v>
      </c>
      <c r="J240" s="148"/>
      <c r="K240" s="28"/>
      <c r="L240" s="148"/>
    </row>
    <row r="241" spans="1:12" ht="12.75">
      <c r="A241" s="183">
        <v>926</v>
      </c>
      <c r="B241" s="183"/>
      <c r="C241" s="183"/>
      <c r="D241" s="215" t="s">
        <v>319</v>
      </c>
      <c r="E241" s="202">
        <f>SUM(E242)</f>
        <v>8100</v>
      </c>
      <c r="F241" s="202">
        <f>SUM(F242)</f>
        <v>8100</v>
      </c>
      <c r="G241" s="202"/>
      <c r="H241" s="202"/>
      <c r="I241" s="202"/>
      <c r="J241" s="202"/>
      <c r="K241" s="183"/>
      <c r="L241" s="202"/>
    </row>
    <row r="242" spans="1:12" ht="25.5">
      <c r="A242" s="224"/>
      <c r="B242" s="224">
        <v>92605</v>
      </c>
      <c r="C242" s="224"/>
      <c r="D242" s="261" t="s">
        <v>320</v>
      </c>
      <c r="E242" s="252">
        <f>SUM(E243:E245)</f>
        <v>8100</v>
      </c>
      <c r="F242" s="252">
        <f>SUM(F243:F245)</f>
        <v>8100</v>
      </c>
      <c r="G242" s="252"/>
      <c r="H242" s="252"/>
      <c r="I242" s="252"/>
      <c r="J242" s="252"/>
      <c r="K242" s="224"/>
      <c r="L242" s="252"/>
    </row>
    <row r="243" spans="1:12" ht="12.75">
      <c r="A243" s="28"/>
      <c r="B243" s="28"/>
      <c r="C243" s="28">
        <v>4210</v>
      </c>
      <c r="D243" s="114" t="s">
        <v>247</v>
      </c>
      <c r="E243" s="148">
        <v>3000</v>
      </c>
      <c r="F243" s="148">
        <v>3000</v>
      </c>
      <c r="G243" s="148"/>
      <c r="H243" s="148"/>
      <c r="I243" s="148"/>
      <c r="J243" s="148"/>
      <c r="K243" s="28"/>
      <c r="L243" s="148"/>
    </row>
    <row r="244" spans="1:12" ht="12.75">
      <c r="A244" s="28"/>
      <c r="B244" s="28"/>
      <c r="C244" s="28">
        <v>4300</v>
      </c>
      <c r="D244" s="114" t="s">
        <v>248</v>
      </c>
      <c r="E244" s="148">
        <v>5000</v>
      </c>
      <c r="F244" s="148">
        <v>5000</v>
      </c>
      <c r="G244" s="148"/>
      <c r="H244" s="148"/>
      <c r="I244" s="148"/>
      <c r="J244" s="148"/>
      <c r="K244" s="28"/>
      <c r="L244" s="148"/>
    </row>
    <row r="245" spans="1:12" ht="13.5" thickBot="1">
      <c r="A245" s="76"/>
      <c r="B245" s="76"/>
      <c r="C245" s="76">
        <v>4410</v>
      </c>
      <c r="D245" s="113" t="s">
        <v>263</v>
      </c>
      <c r="E245" s="163">
        <v>100</v>
      </c>
      <c r="F245" s="163">
        <v>100</v>
      </c>
      <c r="G245" s="163"/>
      <c r="H245" s="163"/>
      <c r="I245" s="163"/>
      <c r="J245" s="163"/>
      <c r="K245" s="76"/>
      <c r="L245" s="163"/>
    </row>
    <row r="246" spans="1:12" ht="14.25" thickBot="1" thickTop="1">
      <c r="A246" s="270"/>
      <c r="B246" s="216"/>
      <c r="C246" s="216"/>
      <c r="D246" s="217" t="s">
        <v>321</v>
      </c>
      <c r="E246" s="218">
        <f>SUM(E241,E238,E226,E215,E180,E167,E101,E97,E93,E83,E70,E67,E25,E22,E18,E11,E8)</f>
        <v>7911645</v>
      </c>
      <c r="F246" s="218">
        <f>+SUM(F241,F238,F226,F215,F180,F167,F101,F97,F93,F83,F70,F67,G243,F25,F22,F18,F11,F8,)</f>
        <v>7619774</v>
      </c>
      <c r="G246" s="218">
        <f>+SUM(G241,G238,G226,G215,G180,G167,G101,G83,G70,G25,G18,G11,G8)</f>
        <v>3178795</v>
      </c>
      <c r="H246" s="218">
        <f>+SUM(H241,H238,H226,H215,H180,H167,H101,H83,H70,H25,H18,H11,H8)</f>
        <v>566010</v>
      </c>
      <c r="I246" s="218">
        <f>+SUM(I241,I238,I226,I215,I180,I167,I101,I97,I83,I70,I25,I18,I11,I8)</f>
        <v>65000</v>
      </c>
      <c r="J246" s="218">
        <f>+SUM(J241,J238,J226,J215,J180,J167,J101,J93,J83,J70,J25,J18,J11,J8)</f>
        <v>145000</v>
      </c>
      <c r="K246" s="216"/>
      <c r="L246" s="218">
        <f>SUM(L241,L238,L226,L215,L180,L167,L101,L97,L93,L83,L70,L25,L18,L11,L8)</f>
        <v>291871</v>
      </c>
    </row>
    <row r="247" ht="13.5" thickTop="1">
      <c r="A247" s="271"/>
    </row>
  </sheetData>
  <mergeCells count="10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VII/59/2007
z dnia  10.12.2007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L17" sqref="L1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383" t="s">
        <v>422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4" customFormat="1" ht="19.5" customHeight="1">
      <c r="A3" s="382" t="s">
        <v>64</v>
      </c>
      <c r="B3" s="382" t="s">
        <v>2</v>
      </c>
      <c r="C3" s="382" t="s">
        <v>42</v>
      </c>
      <c r="D3" s="382" t="s">
        <v>160</v>
      </c>
      <c r="E3" s="378" t="s">
        <v>142</v>
      </c>
      <c r="F3" s="378" t="s">
        <v>155</v>
      </c>
      <c r="G3" s="378" t="s">
        <v>91</v>
      </c>
      <c r="H3" s="378"/>
      <c r="I3" s="378"/>
      <c r="J3" s="378"/>
      <c r="K3" s="378"/>
      <c r="L3" s="378"/>
      <c r="M3" s="378"/>
      <c r="N3" s="378"/>
      <c r="O3" s="378" t="s">
        <v>161</v>
      </c>
    </row>
    <row r="4" spans="1:15" s="64" customFormat="1" ht="19.5" customHeight="1">
      <c r="A4" s="382"/>
      <c r="B4" s="382"/>
      <c r="C4" s="382"/>
      <c r="D4" s="382"/>
      <c r="E4" s="378"/>
      <c r="F4" s="378"/>
      <c r="G4" s="378" t="s">
        <v>381</v>
      </c>
      <c r="H4" s="378" t="s">
        <v>219</v>
      </c>
      <c r="I4" s="378"/>
      <c r="J4" s="378"/>
      <c r="K4" s="378"/>
      <c r="L4" s="378" t="s">
        <v>62</v>
      </c>
      <c r="M4" s="375" t="s">
        <v>380</v>
      </c>
      <c r="N4" s="378" t="s">
        <v>421</v>
      </c>
      <c r="O4" s="378"/>
    </row>
    <row r="5" spans="1:15" s="64" customFormat="1" ht="29.25" customHeight="1">
      <c r="A5" s="382"/>
      <c r="B5" s="382"/>
      <c r="C5" s="382"/>
      <c r="D5" s="382"/>
      <c r="E5" s="378"/>
      <c r="F5" s="378"/>
      <c r="G5" s="378"/>
      <c r="H5" s="378" t="s">
        <v>162</v>
      </c>
      <c r="I5" s="378" t="s">
        <v>140</v>
      </c>
      <c r="J5" s="378" t="s">
        <v>224</v>
      </c>
      <c r="K5" s="378" t="s">
        <v>141</v>
      </c>
      <c r="L5" s="378"/>
      <c r="M5" s="376"/>
      <c r="N5" s="378"/>
      <c r="O5" s="378"/>
    </row>
    <row r="6" spans="1:15" s="64" customFormat="1" ht="19.5" customHeight="1">
      <c r="A6" s="382"/>
      <c r="B6" s="382"/>
      <c r="C6" s="382"/>
      <c r="D6" s="382"/>
      <c r="E6" s="378"/>
      <c r="F6" s="378"/>
      <c r="G6" s="378"/>
      <c r="H6" s="378"/>
      <c r="I6" s="378"/>
      <c r="J6" s="378"/>
      <c r="K6" s="378"/>
      <c r="L6" s="378"/>
      <c r="M6" s="376"/>
      <c r="N6" s="378"/>
      <c r="O6" s="378"/>
    </row>
    <row r="7" spans="1:15" s="64" customFormat="1" ht="19.5" customHeight="1">
      <c r="A7" s="382"/>
      <c r="B7" s="382"/>
      <c r="C7" s="382"/>
      <c r="D7" s="382"/>
      <c r="E7" s="378"/>
      <c r="F7" s="378"/>
      <c r="G7" s="378"/>
      <c r="H7" s="378"/>
      <c r="I7" s="378"/>
      <c r="J7" s="378"/>
      <c r="K7" s="378"/>
      <c r="L7" s="378"/>
      <c r="M7" s="377"/>
      <c r="N7" s="378"/>
      <c r="O7" s="378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2" t="s">
        <v>13</v>
      </c>
      <c r="B9" s="26">
        <v>900</v>
      </c>
      <c r="C9" s="26">
        <v>90015</v>
      </c>
      <c r="D9" s="26">
        <v>6050</v>
      </c>
      <c r="E9" s="108" t="s">
        <v>420</v>
      </c>
      <c r="F9" s="295">
        <v>324919</v>
      </c>
      <c r="G9" s="295">
        <v>75960</v>
      </c>
      <c r="H9" s="295">
        <v>75960</v>
      </c>
      <c r="I9" s="295"/>
      <c r="J9" s="322" t="s">
        <v>163</v>
      </c>
      <c r="K9" s="295"/>
      <c r="L9" s="295">
        <v>82980</v>
      </c>
      <c r="M9" s="295">
        <v>82980</v>
      </c>
      <c r="N9" s="295">
        <v>82999</v>
      </c>
      <c r="O9" s="108" t="s">
        <v>231</v>
      </c>
    </row>
    <row r="10" spans="1:15" ht="51">
      <c r="A10" s="43" t="s">
        <v>14</v>
      </c>
      <c r="B10" s="28"/>
      <c r="C10" s="28"/>
      <c r="D10" s="28"/>
      <c r="E10" s="114"/>
      <c r="F10" s="148"/>
      <c r="G10" s="148"/>
      <c r="H10" s="148"/>
      <c r="I10" s="148"/>
      <c r="J10" s="351" t="s">
        <v>163</v>
      </c>
      <c r="K10" s="148"/>
      <c r="L10" s="148"/>
      <c r="M10" s="148"/>
      <c r="N10" s="148"/>
      <c r="O10" s="114"/>
    </row>
    <row r="11" spans="1:15" ht="12.75">
      <c r="A11" s="379" t="s">
        <v>152</v>
      </c>
      <c r="B11" s="380"/>
      <c r="C11" s="380"/>
      <c r="D11" s="380"/>
      <c r="E11" s="381"/>
      <c r="F11" s="323">
        <v>324919</v>
      </c>
      <c r="G11" s="324">
        <v>75960</v>
      </c>
      <c r="H11" s="323">
        <v>75960</v>
      </c>
      <c r="I11" s="323"/>
      <c r="J11" s="323"/>
      <c r="K11" s="323"/>
      <c r="L11" s="323">
        <v>82980</v>
      </c>
      <c r="M11" s="323">
        <v>82980</v>
      </c>
      <c r="N11" s="323">
        <v>82999</v>
      </c>
      <c r="O11" s="97" t="s">
        <v>51</v>
      </c>
    </row>
    <row r="13" ht="12.75">
      <c r="A13" s="2" t="s">
        <v>87</v>
      </c>
    </row>
    <row r="14" ht="12.75">
      <c r="A14" s="2" t="s">
        <v>84</v>
      </c>
    </row>
    <row r="15" ht="12.75">
      <c r="A15" s="2" t="s">
        <v>85</v>
      </c>
    </row>
    <row r="16" ht="12.75">
      <c r="A16" s="2" t="s">
        <v>86</v>
      </c>
    </row>
    <row r="18" ht="12.75">
      <c r="A18" s="105" t="s">
        <v>223</v>
      </c>
    </row>
  </sheetData>
  <mergeCells count="19"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11:E11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3
do  Uchwały Rady Gminy 
Nr VII/59/2007  
z dnia 10.12.2007r.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3">
      <selection activeCell="H18" sqref="H1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383" t="s">
        <v>382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43</v>
      </c>
    </row>
    <row r="3" spans="1:12" s="64" customFormat="1" ht="19.5" customHeight="1">
      <c r="A3" s="382" t="s">
        <v>64</v>
      </c>
      <c r="B3" s="382" t="s">
        <v>2</v>
      </c>
      <c r="C3" s="382" t="s">
        <v>42</v>
      </c>
      <c r="D3" s="382" t="s">
        <v>160</v>
      </c>
      <c r="E3" s="378" t="s">
        <v>164</v>
      </c>
      <c r="F3" s="378" t="s">
        <v>155</v>
      </c>
      <c r="G3" s="378" t="s">
        <v>91</v>
      </c>
      <c r="H3" s="378"/>
      <c r="I3" s="378"/>
      <c r="J3" s="378"/>
      <c r="K3" s="378"/>
      <c r="L3" s="378" t="s">
        <v>161</v>
      </c>
    </row>
    <row r="4" spans="1:12" s="64" customFormat="1" ht="19.5" customHeight="1">
      <c r="A4" s="382"/>
      <c r="B4" s="382"/>
      <c r="C4" s="382"/>
      <c r="D4" s="382"/>
      <c r="E4" s="378"/>
      <c r="F4" s="378"/>
      <c r="G4" s="378" t="s">
        <v>383</v>
      </c>
      <c r="H4" s="378" t="s">
        <v>219</v>
      </c>
      <c r="I4" s="378"/>
      <c r="J4" s="378"/>
      <c r="K4" s="378"/>
      <c r="L4" s="378"/>
    </row>
    <row r="5" spans="1:12" s="64" customFormat="1" ht="29.25" customHeight="1">
      <c r="A5" s="382"/>
      <c r="B5" s="382"/>
      <c r="C5" s="382"/>
      <c r="D5" s="382"/>
      <c r="E5" s="378"/>
      <c r="F5" s="378"/>
      <c r="G5" s="378"/>
      <c r="H5" s="378" t="s">
        <v>162</v>
      </c>
      <c r="I5" s="378" t="s">
        <v>140</v>
      </c>
      <c r="J5" s="378" t="s">
        <v>165</v>
      </c>
      <c r="K5" s="378" t="s">
        <v>141</v>
      </c>
      <c r="L5" s="378"/>
    </row>
    <row r="6" spans="1:12" s="64" customFormat="1" ht="19.5" customHeight="1">
      <c r="A6" s="382"/>
      <c r="B6" s="382"/>
      <c r="C6" s="382"/>
      <c r="D6" s="382"/>
      <c r="E6" s="378"/>
      <c r="F6" s="378"/>
      <c r="G6" s="378"/>
      <c r="H6" s="378"/>
      <c r="I6" s="378"/>
      <c r="J6" s="378"/>
      <c r="K6" s="378"/>
      <c r="L6" s="378"/>
    </row>
    <row r="7" spans="1:12" s="64" customFormat="1" ht="19.5" customHeight="1">
      <c r="A7" s="382"/>
      <c r="B7" s="382"/>
      <c r="C7" s="382"/>
      <c r="D7" s="382"/>
      <c r="E7" s="378"/>
      <c r="F7" s="378"/>
      <c r="G7" s="378"/>
      <c r="H7" s="378"/>
      <c r="I7" s="378"/>
      <c r="J7" s="378"/>
      <c r="K7" s="378"/>
      <c r="L7" s="378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>
      <c r="A9" s="43" t="s">
        <v>13</v>
      </c>
      <c r="B9" s="354">
        <v>600</v>
      </c>
      <c r="C9" s="354">
        <v>60016</v>
      </c>
      <c r="D9" s="28">
        <v>6050</v>
      </c>
      <c r="E9" s="114" t="s">
        <v>390</v>
      </c>
      <c r="F9" s="148">
        <v>380000</v>
      </c>
      <c r="G9" s="148">
        <v>380000</v>
      </c>
      <c r="H9" s="148">
        <v>80000</v>
      </c>
      <c r="I9" s="148"/>
      <c r="J9" s="322" t="s">
        <v>434</v>
      </c>
      <c r="K9" s="148"/>
      <c r="L9" s="114" t="s">
        <v>231</v>
      </c>
    </row>
    <row r="10" spans="1:12" ht="51">
      <c r="A10" s="43" t="s">
        <v>14</v>
      </c>
      <c r="B10" s="354">
        <v>600</v>
      </c>
      <c r="C10" s="354">
        <v>60016</v>
      </c>
      <c r="D10" s="28">
        <v>6050</v>
      </c>
      <c r="E10" s="114" t="s">
        <v>391</v>
      </c>
      <c r="F10" s="148">
        <v>100000</v>
      </c>
      <c r="G10" s="148">
        <v>100000</v>
      </c>
      <c r="H10" s="148">
        <v>50000</v>
      </c>
      <c r="I10" s="148"/>
      <c r="J10" s="322" t="s">
        <v>436</v>
      </c>
      <c r="K10" s="148"/>
      <c r="L10" s="114" t="s">
        <v>231</v>
      </c>
    </row>
    <row r="11" spans="1:12" ht="51">
      <c r="A11" s="43">
        <v>3</v>
      </c>
      <c r="B11" s="354">
        <v>750</v>
      </c>
      <c r="C11" s="354">
        <v>75023</v>
      </c>
      <c r="D11" s="28">
        <v>6050</v>
      </c>
      <c r="E11" s="113" t="s">
        <v>396</v>
      </c>
      <c r="F11" s="148">
        <v>5911</v>
      </c>
      <c r="G11" s="148">
        <v>5911</v>
      </c>
      <c r="H11" s="148">
        <v>5911</v>
      </c>
      <c r="I11" s="148"/>
      <c r="J11" s="322" t="s">
        <v>163</v>
      </c>
      <c r="K11" s="148"/>
      <c r="L11" s="114" t="s">
        <v>231</v>
      </c>
    </row>
    <row r="12" spans="1:12" ht="51">
      <c r="A12" s="43" t="s">
        <v>1</v>
      </c>
      <c r="B12" s="354" t="s">
        <v>416</v>
      </c>
      <c r="C12" s="354" t="s">
        <v>426</v>
      </c>
      <c r="D12" s="28">
        <v>6050</v>
      </c>
      <c r="E12" s="113" t="s">
        <v>392</v>
      </c>
      <c r="F12" s="148">
        <v>128000</v>
      </c>
      <c r="G12" s="148">
        <v>128000</v>
      </c>
      <c r="H12" s="148">
        <v>28000</v>
      </c>
      <c r="I12" s="148"/>
      <c r="J12" s="322" t="s">
        <v>435</v>
      </c>
      <c r="K12" s="148"/>
      <c r="L12" s="114" t="s">
        <v>231</v>
      </c>
    </row>
    <row r="13" spans="1:12" ht="51">
      <c r="A13" s="43" t="s">
        <v>19</v>
      </c>
      <c r="B13" s="354">
        <v>900</v>
      </c>
      <c r="C13" s="354">
        <v>90015</v>
      </c>
      <c r="D13" s="28">
        <v>6050</v>
      </c>
      <c r="E13" s="113" t="s">
        <v>420</v>
      </c>
      <c r="F13" s="148">
        <v>324919</v>
      </c>
      <c r="G13" s="148">
        <v>75960</v>
      </c>
      <c r="H13" s="148">
        <v>75960</v>
      </c>
      <c r="I13" s="148"/>
      <c r="J13" s="322" t="s">
        <v>163</v>
      </c>
      <c r="K13" s="148"/>
      <c r="L13" s="114" t="s">
        <v>231</v>
      </c>
    </row>
    <row r="14" spans="1:12" ht="51">
      <c r="A14" s="43" t="s">
        <v>425</v>
      </c>
      <c r="B14" s="354" t="s">
        <v>416</v>
      </c>
      <c r="C14" s="354" t="s">
        <v>426</v>
      </c>
      <c r="D14" s="28">
        <v>6050</v>
      </c>
      <c r="E14" s="113" t="s">
        <v>433</v>
      </c>
      <c r="F14" s="148">
        <v>11082</v>
      </c>
      <c r="G14" s="148">
        <v>11082</v>
      </c>
      <c r="H14" s="148">
        <v>11082</v>
      </c>
      <c r="I14" s="148"/>
      <c r="J14" s="322" t="s">
        <v>163</v>
      </c>
      <c r="K14" s="148"/>
      <c r="L14" s="114" t="s">
        <v>231</v>
      </c>
    </row>
    <row r="15" spans="1:12" ht="51">
      <c r="A15" s="43" t="s">
        <v>24</v>
      </c>
      <c r="B15" s="354" t="s">
        <v>427</v>
      </c>
      <c r="C15" s="354" t="s">
        <v>428</v>
      </c>
      <c r="D15" s="28">
        <v>6060</v>
      </c>
      <c r="E15" s="113" t="s">
        <v>429</v>
      </c>
      <c r="F15" s="148">
        <v>10980</v>
      </c>
      <c r="G15" s="148">
        <v>10980</v>
      </c>
      <c r="H15" s="148">
        <v>10980</v>
      </c>
      <c r="I15" s="148"/>
      <c r="J15" s="322" t="s">
        <v>163</v>
      </c>
      <c r="K15" s="148"/>
      <c r="L15" s="114" t="s">
        <v>231</v>
      </c>
    </row>
    <row r="16" spans="1:12" ht="51">
      <c r="A16" s="43" t="s">
        <v>31</v>
      </c>
      <c r="B16" s="354" t="s">
        <v>430</v>
      </c>
      <c r="C16" s="354" t="s">
        <v>431</v>
      </c>
      <c r="D16" s="28">
        <v>6050</v>
      </c>
      <c r="E16" s="113" t="s">
        <v>432</v>
      </c>
      <c r="F16" s="148">
        <v>123000</v>
      </c>
      <c r="G16" s="148">
        <v>123000</v>
      </c>
      <c r="H16" s="148">
        <v>73000</v>
      </c>
      <c r="I16" s="148"/>
      <c r="J16" s="322" t="s">
        <v>441</v>
      </c>
      <c r="K16" s="148"/>
      <c r="L16" s="114" t="s">
        <v>231</v>
      </c>
    </row>
    <row r="17" spans="1:12" ht="63.75">
      <c r="A17" s="43" t="s">
        <v>437</v>
      </c>
      <c r="B17" s="354" t="s">
        <v>438</v>
      </c>
      <c r="C17" s="354" t="s">
        <v>439</v>
      </c>
      <c r="D17" s="28">
        <v>6060</v>
      </c>
      <c r="E17" s="113" t="s">
        <v>440</v>
      </c>
      <c r="F17" s="148">
        <v>140000</v>
      </c>
      <c r="G17" s="148">
        <v>140000</v>
      </c>
      <c r="H17" s="148">
        <v>55000</v>
      </c>
      <c r="I17" s="148"/>
      <c r="J17" s="322" t="s">
        <v>442</v>
      </c>
      <c r="K17" s="148"/>
      <c r="L17" s="114" t="s">
        <v>231</v>
      </c>
    </row>
    <row r="18" spans="1:12" ht="51" customHeight="1">
      <c r="A18" s="43"/>
      <c r="B18" s="354"/>
      <c r="C18" s="354"/>
      <c r="D18" s="28"/>
      <c r="E18" s="321"/>
      <c r="F18" s="148"/>
      <c r="G18" s="148"/>
      <c r="H18" s="148"/>
      <c r="I18" s="148"/>
      <c r="J18" s="322" t="s">
        <v>163</v>
      </c>
      <c r="K18" s="148"/>
      <c r="L18" s="114"/>
    </row>
    <row r="19" spans="1:12" ht="12.75">
      <c r="A19" s="384" t="s">
        <v>232</v>
      </c>
      <c r="B19" s="384"/>
      <c r="C19" s="384"/>
      <c r="D19" s="384"/>
      <c r="E19" s="384"/>
      <c r="F19" s="323">
        <f>SUM(F9:F18)</f>
        <v>1223892</v>
      </c>
      <c r="G19" s="324">
        <f>SUM(G9:G18)</f>
        <v>974933</v>
      </c>
      <c r="H19" s="323">
        <f>SUM(H9:H18)</f>
        <v>389933</v>
      </c>
      <c r="I19" s="323"/>
      <c r="J19" s="355" t="s">
        <v>443</v>
      </c>
      <c r="K19" s="323"/>
      <c r="L19" s="97" t="s">
        <v>51</v>
      </c>
    </row>
    <row r="22" ht="12.75">
      <c r="A22" s="2" t="s">
        <v>87</v>
      </c>
    </row>
    <row r="23" ht="12.75">
      <c r="A23" s="2" t="s">
        <v>84</v>
      </c>
    </row>
    <row r="24" ht="12.75">
      <c r="A24" s="2" t="s">
        <v>85</v>
      </c>
    </row>
    <row r="25" ht="12.75">
      <c r="A25" s="2" t="s">
        <v>86</v>
      </c>
    </row>
    <row r="31" ht="12.75">
      <c r="A31" s="105" t="s">
        <v>223</v>
      </c>
    </row>
  </sheetData>
  <mergeCells count="16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19:E19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1 do Uchwał Rady Nr V/18/08 z dnia 27.06.08  Załącznik Nr 3a do Uchwały Rady Gminy Nr VII/59/2007  
z dnia  10.12.2007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C1">
      <selection activeCell="H5" sqref="H5:H8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385" t="s">
        <v>143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3" spans="1:17" ht="11.25">
      <c r="A3" s="361" t="s">
        <v>64</v>
      </c>
      <c r="B3" s="361" t="s">
        <v>92</v>
      </c>
      <c r="C3" s="358" t="s">
        <v>93</v>
      </c>
      <c r="D3" s="358" t="s">
        <v>220</v>
      </c>
      <c r="E3" s="358" t="s">
        <v>148</v>
      </c>
      <c r="F3" s="361" t="s">
        <v>6</v>
      </c>
      <c r="G3" s="361"/>
      <c r="H3" s="361" t="s">
        <v>91</v>
      </c>
      <c r="I3" s="361"/>
      <c r="J3" s="361"/>
      <c r="K3" s="361"/>
      <c r="L3" s="361"/>
      <c r="M3" s="361"/>
      <c r="N3" s="361"/>
      <c r="O3" s="361"/>
      <c r="P3" s="361"/>
      <c r="Q3" s="361"/>
    </row>
    <row r="4" spans="1:17" ht="11.25">
      <c r="A4" s="361"/>
      <c r="B4" s="361"/>
      <c r="C4" s="358"/>
      <c r="D4" s="358"/>
      <c r="E4" s="358"/>
      <c r="F4" s="358" t="s">
        <v>145</v>
      </c>
      <c r="G4" s="358" t="s">
        <v>146</v>
      </c>
      <c r="H4" s="361" t="s">
        <v>61</v>
      </c>
      <c r="I4" s="361"/>
      <c r="J4" s="361"/>
      <c r="K4" s="361"/>
      <c r="L4" s="361"/>
      <c r="M4" s="361"/>
      <c r="N4" s="361"/>
      <c r="O4" s="361"/>
      <c r="P4" s="361"/>
      <c r="Q4" s="361"/>
    </row>
    <row r="5" spans="1:17" ht="11.25">
      <c r="A5" s="361"/>
      <c r="B5" s="361"/>
      <c r="C5" s="358"/>
      <c r="D5" s="358"/>
      <c r="E5" s="358"/>
      <c r="F5" s="358"/>
      <c r="G5" s="358"/>
      <c r="H5" s="358" t="s">
        <v>95</v>
      </c>
      <c r="I5" s="361" t="s">
        <v>96</v>
      </c>
      <c r="J5" s="361"/>
      <c r="K5" s="361"/>
      <c r="L5" s="361"/>
      <c r="M5" s="361"/>
      <c r="N5" s="361"/>
      <c r="O5" s="361"/>
      <c r="P5" s="361"/>
      <c r="Q5" s="361"/>
    </row>
    <row r="6" spans="1:17" ht="14.25" customHeight="1">
      <c r="A6" s="361"/>
      <c r="B6" s="361"/>
      <c r="C6" s="358"/>
      <c r="D6" s="358"/>
      <c r="E6" s="358"/>
      <c r="F6" s="358"/>
      <c r="G6" s="358"/>
      <c r="H6" s="358"/>
      <c r="I6" s="361" t="s">
        <v>97</v>
      </c>
      <c r="J6" s="361"/>
      <c r="K6" s="361"/>
      <c r="L6" s="361"/>
      <c r="M6" s="361" t="s">
        <v>94</v>
      </c>
      <c r="N6" s="361"/>
      <c r="O6" s="361"/>
      <c r="P6" s="361"/>
      <c r="Q6" s="361"/>
    </row>
    <row r="7" spans="1:17" ht="12.75" customHeight="1">
      <c r="A7" s="361"/>
      <c r="B7" s="361"/>
      <c r="C7" s="358"/>
      <c r="D7" s="358"/>
      <c r="E7" s="358"/>
      <c r="F7" s="358"/>
      <c r="G7" s="358"/>
      <c r="H7" s="358"/>
      <c r="I7" s="358" t="s">
        <v>98</v>
      </c>
      <c r="J7" s="361" t="s">
        <v>99</v>
      </c>
      <c r="K7" s="361"/>
      <c r="L7" s="361"/>
      <c r="M7" s="358" t="s">
        <v>100</v>
      </c>
      <c r="N7" s="358" t="s">
        <v>99</v>
      </c>
      <c r="O7" s="358"/>
      <c r="P7" s="358"/>
      <c r="Q7" s="358"/>
    </row>
    <row r="8" spans="1:17" ht="48" customHeight="1">
      <c r="A8" s="361"/>
      <c r="B8" s="361"/>
      <c r="C8" s="358"/>
      <c r="D8" s="358"/>
      <c r="E8" s="358"/>
      <c r="F8" s="358"/>
      <c r="G8" s="358"/>
      <c r="H8" s="358"/>
      <c r="I8" s="358"/>
      <c r="J8" s="62" t="s">
        <v>147</v>
      </c>
      <c r="K8" s="62" t="s">
        <v>101</v>
      </c>
      <c r="L8" s="62" t="s">
        <v>102</v>
      </c>
      <c r="M8" s="358"/>
      <c r="N8" s="62" t="s">
        <v>103</v>
      </c>
      <c r="O8" s="62" t="s">
        <v>147</v>
      </c>
      <c r="P8" s="62" t="s">
        <v>101</v>
      </c>
      <c r="Q8" s="62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9" customFormat="1" ht="11.25">
      <c r="A10" s="78">
        <v>1</v>
      </c>
      <c r="B10" s="98" t="s">
        <v>105</v>
      </c>
      <c r="C10" s="359" t="s">
        <v>51</v>
      </c>
      <c r="D10" s="360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1.25">
      <c r="A11" s="364"/>
      <c r="B11" s="79" t="s">
        <v>111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1.25">
      <c r="A12" s="364"/>
      <c r="B12" s="79" t="s">
        <v>166</v>
      </c>
      <c r="C12" s="107"/>
      <c r="D12" s="107"/>
      <c r="E12" s="79"/>
      <c r="F12" s="79"/>
      <c r="G12" s="79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1.25">
      <c r="A13" s="364"/>
      <c r="B13" s="79" t="s">
        <v>61</v>
      </c>
      <c r="C13" s="107"/>
      <c r="D13" s="107"/>
      <c r="E13" s="79"/>
      <c r="F13" s="79"/>
      <c r="G13" s="79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11.25">
      <c r="A14" s="364"/>
      <c r="B14" s="79" t="s">
        <v>62</v>
      </c>
      <c r="C14" s="107"/>
      <c r="D14" s="107"/>
      <c r="E14" s="79"/>
      <c r="F14" s="79"/>
      <c r="G14" s="79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1.25">
      <c r="A15" s="364"/>
      <c r="B15" s="79" t="s">
        <v>167</v>
      </c>
      <c r="C15" s="107"/>
      <c r="D15" s="107"/>
      <c r="E15" s="79"/>
      <c r="F15" s="79"/>
      <c r="G15" s="79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7" ht="11.25">
      <c r="A16" s="364"/>
      <c r="B16" s="79" t="s">
        <v>111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1.25">
      <c r="A17" s="364"/>
      <c r="B17" s="79" t="s">
        <v>166</v>
      </c>
      <c r="C17" s="107"/>
      <c r="D17" s="107"/>
      <c r="E17" s="79"/>
      <c r="F17" s="79"/>
      <c r="G17" s="79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t="11.25">
      <c r="A18" s="364"/>
      <c r="B18" s="79" t="s">
        <v>61</v>
      </c>
      <c r="C18" s="107"/>
      <c r="D18" s="107"/>
      <c r="E18" s="79"/>
      <c r="F18" s="79"/>
      <c r="G18" s="79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1.25">
      <c r="A19" s="364"/>
      <c r="B19" s="79" t="s">
        <v>62</v>
      </c>
      <c r="C19" s="107"/>
      <c r="D19" s="107"/>
      <c r="E19" s="79"/>
      <c r="F19" s="79"/>
      <c r="G19" s="79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ht="11.25">
      <c r="A20" s="364"/>
      <c r="B20" s="79" t="s">
        <v>167</v>
      </c>
      <c r="C20" s="107"/>
      <c r="D20" s="107"/>
      <c r="E20" s="79"/>
      <c r="F20" s="79"/>
      <c r="G20" s="79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ht="11.25">
      <c r="A21" s="80" t="s">
        <v>113</v>
      </c>
      <c r="B21" s="79" t="s">
        <v>114</v>
      </c>
      <c r="C21" s="388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90"/>
    </row>
    <row r="22" spans="1:17" s="99" customFormat="1" ht="11.25">
      <c r="A22" s="81">
        <v>2</v>
      </c>
      <c r="B22" s="100" t="s">
        <v>115</v>
      </c>
      <c r="C22" s="391" t="s">
        <v>51</v>
      </c>
      <c r="D22" s="392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ht="11.25">
      <c r="A23" s="364" t="s">
        <v>116</v>
      </c>
      <c r="B23" s="79" t="s">
        <v>107</v>
      </c>
      <c r="C23" s="388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90"/>
    </row>
    <row r="24" spans="1:17" ht="11.25">
      <c r="A24" s="364"/>
      <c r="B24" s="79" t="s">
        <v>108</v>
      </c>
      <c r="C24" s="388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90"/>
    </row>
    <row r="25" spans="1:17" ht="11.25">
      <c r="A25" s="364"/>
      <c r="B25" s="79" t="s">
        <v>109</v>
      </c>
      <c r="C25" s="388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90"/>
    </row>
    <row r="26" spans="1:17" ht="11.25">
      <c r="A26" s="364"/>
      <c r="B26" s="79" t="s">
        <v>110</v>
      </c>
      <c r="C26" s="388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90"/>
    </row>
    <row r="27" spans="1:17" ht="11.25">
      <c r="A27" s="364"/>
      <c r="B27" s="79" t="s">
        <v>111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1.25">
      <c r="A28" s="364"/>
      <c r="B28" s="79" t="s">
        <v>166</v>
      </c>
      <c r="C28" s="107"/>
      <c r="D28" s="107"/>
      <c r="E28" s="79"/>
      <c r="F28" s="79"/>
      <c r="G28" s="79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ht="11.25">
      <c r="A29" s="364"/>
      <c r="B29" s="79" t="s">
        <v>61</v>
      </c>
      <c r="C29" s="107"/>
      <c r="D29" s="107"/>
      <c r="E29" s="79"/>
      <c r="F29" s="79"/>
      <c r="G29" s="79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ht="11.25">
      <c r="A30" s="364"/>
      <c r="B30" s="79" t="s">
        <v>62</v>
      </c>
      <c r="C30" s="107"/>
      <c r="D30" s="107"/>
      <c r="E30" s="79"/>
      <c r="F30" s="79"/>
      <c r="G30" s="79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ht="11.25">
      <c r="A31" s="364"/>
      <c r="B31" s="79" t="s">
        <v>167</v>
      </c>
      <c r="C31" s="107"/>
      <c r="D31" s="107"/>
      <c r="E31" s="79"/>
      <c r="F31" s="79"/>
      <c r="G31" s="79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11.25">
      <c r="A32" s="82" t="s">
        <v>117</v>
      </c>
      <c r="B32" s="83" t="s">
        <v>114</v>
      </c>
      <c r="C32" s="365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7"/>
    </row>
    <row r="33" spans="1:17" s="99" customFormat="1" ht="15" customHeight="1">
      <c r="A33" s="362" t="s">
        <v>118</v>
      </c>
      <c r="B33" s="362"/>
      <c r="C33" s="386" t="s">
        <v>51</v>
      </c>
      <c r="D33" s="387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5" spans="1:10" ht="11.25">
      <c r="A35" s="363" t="s">
        <v>119</v>
      </c>
      <c r="B35" s="363"/>
      <c r="C35" s="363"/>
      <c r="D35" s="363"/>
      <c r="E35" s="363"/>
      <c r="F35" s="363"/>
      <c r="G35" s="363"/>
      <c r="H35" s="363"/>
      <c r="I35" s="363"/>
      <c r="J35" s="363"/>
    </row>
    <row r="36" spans="1:10" ht="11.25">
      <c r="A36" s="106" t="s">
        <v>144</v>
      </c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1.25">
      <c r="A37" s="106" t="s">
        <v>168</v>
      </c>
      <c r="B37" s="106"/>
      <c r="C37" s="106"/>
      <c r="D37" s="106"/>
      <c r="E37" s="106"/>
      <c r="F37" s="106"/>
      <c r="G37" s="106"/>
      <c r="H37" s="106"/>
      <c r="I37" s="106"/>
      <c r="J37" s="106"/>
    </row>
  </sheetData>
  <mergeCells count="30">
    <mergeCell ref="A33:B33"/>
    <mergeCell ref="A35:J35"/>
    <mergeCell ref="A11:A15"/>
    <mergeCell ref="A16:A20"/>
    <mergeCell ref="A23:A31"/>
    <mergeCell ref="E3:E8"/>
    <mergeCell ref="F4:F8"/>
    <mergeCell ref="G4:G8"/>
    <mergeCell ref="F3:G3"/>
    <mergeCell ref="A3:A8"/>
    <mergeCell ref="B3:B8"/>
    <mergeCell ref="C3:C8"/>
    <mergeCell ref="D3:D8"/>
    <mergeCell ref="H4:Q4"/>
    <mergeCell ref="I5:Q5"/>
    <mergeCell ref="M6:Q6"/>
    <mergeCell ref="H5:H8"/>
    <mergeCell ref="I6:L6"/>
    <mergeCell ref="I7:I8"/>
    <mergeCell ref="J7:L7"/>
    <mergeCell ref="A1:Q1"/>
    <mergeCell ref="C33:D33"/>
    <mergeCell ref="C23:Q26"/>
    <mergeCell ref="C22:D22"/>
    <mergeCell ref="C21:Q21"/>
    <mergeCell ref="C32:Q32"/>
    <mergeCell ref="N7:Q7"/>
    <mergeCell ref="C10:D10"/>
    <mergeCell ref="M7:M8"/>
    <mergeCell ref="H3:Q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D20" sqref="D2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94" t="s">
        <v>367</v>
      </c>
      <c r="B1" s="394"/>
      <c r="C1" s="394"/>
      <c r="D1" s="394"/>
    </row>
    <row r="2" ht="6.75" customHeight="1">
      <c r="A2" s="22"/>
    </row>
    <row r="3" ht="12.75">
      <c r="D3" s="13" t="s">
        <v>43</v>
      </c>
    </row>
    <row r="4" spans="1:4" ht="15" customHeight="1">
      <c r="A4" s="382" t="s">
        <v>64</v>
      </c>
      <c r="B4" s="382" t="s">
        <v>5</v>
      </c>
      <c r="C4" s="378" t="s">
        <v>65</v>
      </c>
      <c r="D4" s="378" t="s">
        <v>368</v>
      </c>
    </row>
    <row r="5" spans="1:4" ht="15" customHeight="1">
      <c r="A5" s="382"/>
      <c r="B5" s="382"/>
      <c r="C5" s="382"/>
      <c r="D5" s="378"/>
    </row>
    <row r="6" spans="1:4" ht="15.75" customHeight="1">
      <c r="A6" s="382"/>
      <c r="B6" s="382"/>
      <c r="C6" s="382"/>
      <c r="D6" s="378"/>
    </row>
    <row r="7" spans="1:4" s="102" customFormat="1" ht="6.75" customHeight="1">
      <c r="A7" s="101">
        <v>1</v>
      </c>
      <c r="B7" s="101">
        <v>2</v>
      </c>
      <c r="C7" s="101">
        <v>3</v>
      </c>
      <c r="D7" s="101">
        <v>4</v>
      </c>
    </row>
    <row r="8" spans="1:4" s="102" customFormat="1" ht="18" customHeight="1">
      <c r="A8" s="33" t="s">
        <v>13</v>
      </c>
      <c r="B8" s="33" t="s">
        <v>369</v>
      </c>
      <c r="C8" s="33"/>
      <c r="D8" s="294">
        <v>8191518</v>
      </c>
    </row>
    <row r="9" spans="1:4" s="102" customFormat="1" ht="18" customHeight="1">
      <c r="A9" s="33" t="s">
        <v>14</v>
      </c>
      <c r="B9" s="33" t="s">
        <v>9</v>
      </c>
      <c r="C9" s="33"/>
      <c r="D9" s="294">
        <v>8064936</v>
      </c>
    </row>
    <row r="10" spans="1:4" s="102" customFormat="1" ht="18" customHeight="1">
      <c r="A10" s="33" t="s">
        <v>15</v>
      </c>
      <c r="B10" s="33" t="s">
        <v>370</v>
      </c>
      <c r="C10" s="33"/>
      <c r="D10" s="294">
        <v>126582</v>
      </c>
    </row>
    <row r="11" spans="1:4" ht="18.75" customHeight="1">
      <c r="A11" s="393" t="s">
        <v>26</v>
      </c>
      <c r="B11" s="393"/>
      <c r="C11" s="33"/>
      <c r="D11" s="294">
        <v>153291</v>
      </c>
    </row>
    <row r="12" spans="1:4" ht="18.75" customHeight="1">
      <c r="A12" s="35" t="s">
        <v>13</v>
      </c>
      <c r="B12" s="36" t="s">
        <v>20</v>
      </c>
      <c r="C12" s="35" t="s">
        <v>27</v>
      </c>
      <c r="D12" s="291"/>
    </row>
    <row r="13" spans="1:4" ht="18.75" customHeight="1">
      <c r="A13" s="37" t="s">
        <v>14</v>
      </c>
      <c r="B13" s="38" t="s">
        <v>21</v>
      </c>
      <c r="C13" s="37" t="s">
        <v>27</v>
      </c>
      <c r="D13" s="292"/>
    </row>
    <row r="14" spans="1:4" ht="51">
      <c r="A14" s="37" t="s">
        <v>15</v>
      </c>
      <c r="B14" s="39" t="s">
        <v>149</v>
      </c>
      <c r="C14" s="37" t="s">
        <v>53</v>
      </c>
      <c r="D14" s="292">
        <v>0</v>
      </c>
    </row>
    <row r="15" spans="1:4" ht="18.75" customHeight="1">
      <c r="A15" s="37" t="s">
        <v>1</v>
      </c>
      <c r="B15" s="38" t="s">
        <v>29</v>
      </c>
      <c r="C15" s="37" t="s">
        <v>54</v>
      </c>
      <c r="D15" s="292">
        <v>0</v>
      </c>
    </row>
    <row r="16" spans="1:4" ht="18.75" customHeight="1">
      <c r="A16" s="37" t="s">
        <v>19</v>
      </c>
      <c r="B16" s="38" t="s">
        <v>150</v>
      </c>
      <c r="C16" s="37" t="s">
        <v>169</v>
      </c>
      <c r="D16" s="292">
        <v>0</v>
      </c>
    </row>
    <row r="17" spans="1:4" ht="18.75" customHeight="1">
      <c r="A17" s="37" t="s">
        <v>22</v>
      </c>
      <c r="B17" s="38" t="s">
        <v>23</v>
      </c>
      <c r="C17" s="37" t="s">
        <v>28</v>
      </c>
      <c r="D17" s="292">
        <v>0</v>
      </c>
    </row>
    <row r="18" spans="1:4" ht="18.75" customHeight="1">
      <c r="A18" s="37" t="s">
        <v>24</v>
      </c>
      <c r="B18" s="38" t="s">
        <v>185</v>
      </c>
      <c r="C18" s="37" t="s">
        <v>83</v>
      </c>
      <c r="D18" s="292">
        <v>0</v>
      </c>
    </row>
    <row r="19" spans="1:4" ht="18.75" customHeight="1">
      <c r="A19" s="37" t="s">
        <v>31</v>
      </c>
      <c r="B19" s="41" t="s">
        <v>52</v>
      </c>
      <c r="C19" s="40" t="s">
        <v>30</v>
      </c>
      <c r="D19" s="293">
        <v>153291</v>
      </c>
    </row>
    <row r="20" spans="1:4" ht="18.75" customHeight="1">
      <c r="A20" s="393" t="s">
        <v>151</v>
      </c>
      <c r="B20" s="393"/>
      <c r="C20" s="33"/>
      <c r="D20" s="290">
        <v>279873</v>
      </c>
    </row>
    <row r="21" spans="1:4" ht="18.75" customHeight="1">
      <c r="A21" s="35" t="s">
        <v>13</v>
      </c>
      <c r="B21" s="36" t="s">
        <v>55</v>
      </c>
      <c r="C21" s="35" t="s">
        <v>33</v>
      </c>
      <c r="D21" s="291">
        <v>79232</v>
      </c>
    </row>
    <row r="22" spans="1:4" ht="18.75" customHeight="1">
      <c r="A22" s="37" t="s">
        <v>14</v>
      </c>
      <c r="B22" s="38" t="s">
        <v>32</v>
      </c>
      <c r="C22" s="37" t="s">
        <v>33</v>
      </c>
      <c r="D22" s="292">
        <v>200641</v>
      </c>
    </row>
    <row r="23" spans="1:4" ht="38.25">
      <c r="A23" s="37" t="s">
        <v>15</v>
      </c>
      <c r="B23" s="39" t="s">
        <v>58</v>
      </c>
      <c r="C23" s="37" t="s">
        <v>59</v>
      </c>
      <c r="D23" s="292"/>
    </row>
    <row r="24" spans="1:4" ht="18.75" customHeight="1">
      <c r="A24" s="37" t="s">
        <v>1</v>
      </c>
      <c r="B24" s="38" t="s">
        <v>56</v>
      </c>
      <c r="C24" s="37" t="s">
        <v>50</v>
      </c>
      <c r="D24" s="292"/>
    </row>
    <row r="25" spans="1:4" ht="18.75" customHeight="1">
      <c r="A25" s="37" t="s">
        <v>19</v>
      </c>
      <c r="B25" s="38" t="s">
        <v>57</v>
      </c>
      <c r="C25" s="37" t="s">
        <v>35</v>
      </c>
      <c r="D25" s="292"/>
    </row>
    <row r="26" spans="1:4" ht="18.75" customHeight="1">
      <c r="A26" s="37" t="s">
        <v>22</v>
      </c>
      <c r="B26" s="38" t="s">
        <v>186</v>
      </c>
      <c r="C26" s="37" t="s">
        <v>36</v>
      </c>
      <c r="D26" s="292"/>
    </row>
    <row r="27" spans="1:4" ht="18.75" customHeight="1">
      <c r="A27" s="40" t="s">
        <v>24</v>
      </c>
      <c r="B27" s="41" t="s">
        <v>37</v>
      </c>
      <c r="C27" s="40" t="s">
        <v>34</v>
      </c>
      <c r="D27" s="293"/>
    </row>
    <row r="28" spans="1:4" ht="7.5" customHeight="1">
      <c r="A28" s="6"/>
      <c r="B28" s="7"/>
      <c r="C28" s="7"/>
      <c r="D28" s="7"/>
    </row>
    <row r="29" spans="1:6" ht="12.75">
      <c r="A29" s="66"/>
      <c r="B29" s="65"/>
      <c r="C29" s="65"/>
      <c r="D29" s="65"/>
      <c r="E29" s="60"/>
      <c r="F29" s="60"/>
    </row>
    <row r="44" ht="12.75">
      <c r="B44" s="2" t="s">
        <v>233</v>
      </c>
    </row>
    <row r="45" ht="25.5">
      <c r="B45" s="115" t="s">
        <v>393</v>
      </c>
    </row>
    <row r="46" ht="12.75">
      <c r="B46" s="2" t="s">
        <v>366</v>
      </c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2 do Uchwały Rady Gminy Nr I/1/08 z dnia 8 .02.08   Załącznik Nr 4 
do Uchwały Rady Gminy Nr VII/59/2007 
z dnia 10.12.2007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defaultGridColor="0" colorId="8" workbookViewId="0" topLeftCell="A1">
      <selection activeCell="F33" sqref="F33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96" t="s">
        <v>371</v>
      </c>
      <c r="B1" s="396"/>
      <c r="C1" s="396"/>
      <c r="D1" s="396"/>
      <c r="E1" s="396"/>
      <c r="F1" s="396"/>
      <c r="G1" s="396"/>
      <c r="H1" s="396"/>
      <c r="I1" s="396"/>
      <c r="J1" s="396"/>
    </row>
    <row r="2" ht="12.75">
      <c r="J2" s="12" t="s">
        <v>43</v>
      </c>
    </row>
    <row r="3" spans="1:10" s="5" customFormat="1" ht="20.25" customHeight="1">
      <c r="A3" s="382" t="s">
        <v>2</v>
      </c>
      <c r="B3" s="397" t="s">
        <v>3</v>
      </c>
      <c r="C3" s="397" t="s">
        <v>157</v>
      </c>
      <c r="D3" s="378" t="s">
        <v>139</v>
      </c>
      <c r="E3" s="378" t="s">
        <v>170</v>
      </c>
      <c r="F3" s="378" t="s">
        <v>96</v>
      </c>
      <c r="G3" s="378"/>
      <c r="H3" s="378"/>
      <c r="I3" s="378"/>
      <c r="J3" s="378"/>
    </row>
    <row r="4" spans="1:10" s="5" customFormat="1" ht="20.25" customHeight="1">
      <c r="A4" s="382"/>
      <c r="B4" s="398"/>
      <c r="C4" s="398"/>
      <c r="D4" s="382"/>
      <c r="E4" s="378"/>
      <c r="F4" s="378" t="s">
        <v>137</v>
      </c>
      <c r="G4" s="378" t="s">
        <v>6</v>
      </c>
      <c r="H4" s="378"/>
      <c r="I4" s="378"/>
      <c r="J4" s="378" t="s">
        <v>138</v>
      </c>
    </row>
    <row r="5" spans="1:10" s="5" customFormat="1" ht="65.25" customHeight="1">
      <c r="A5" s="382"/>
      <c r="B5" s="399"/>
      <c r="C5" s="399"/>
      <c r="D5" s="382"/>
      <c r="E5" s="378"/>
      <c r="F5" s="378"/>
      <c r="G5" s="21" t="s">
        <v>134</v>
      </c>
      <c r="H5" s="21" t="s">
        <v>135</v>
      </c>
      <c r="I5" s="21" t="s">
        <v>171</v>
      </c>
      <c r="J5" s="378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295">
        <v>32160</v>
      </c>
      <c r="E7" s="295">
        <f>SUM(E8:E12)</f>
        <v>32160</v>
      </c>
      <c r="F7" s="295">
        <f>SUM(F8:F12)</f>
        <v>32160</v>
      </c>
      <c r="G7" s="295">
        <f>SUM(G8,G9)</f>
        <v>26000</v>
      </c>
      <c r="H7" s="295">
        <f>SUM(H10:H11)</f>
        <v>5360</v>
      </c>
      <c r="I7" s="295"/>
      <c r="J7" s="295"/>
    </row>
    <row r="8" spans="1:10" ht="19.5" customHeight="1">
      <c r="A8" s="28"/>
      <c r="B8" s="28"/>
      <c r="C8" s="28">
        <v>4010</v>
      </c>
      <c r="D8" s="148"/>
      <c r="E8" s="148">
        <v>24000</v>
      </c>
      <c r="F8" s="148">
        <v>24000</v>
      </c>
      <c r="G8" s="148">
        <v>24000</v>
      </c>
      <c r="H8" s="148"/>
      <c r="I8" s="148"/>
      <c r="J8" s="148"/>
    </row>
    <row r="9" spans="1:10" ht="19.5" customHeight="1">
      <c r="A9" s="28"/>
      <c r="B9" s="28"/>
      <c r="C9" s="28">
        <v>4040</v>
      </c>
      <c r="D9" s="148"/>
      <c r="E9" s="148">
        <v>2000</v>
      </c>
      <c r="F9" s="148">
        <v>2000</v>
      </c>
      <c r="G9" s="148">
        <v>2000</v>
      </c>
      <c r="H9" s="148"/>
      <c r="I9" s="148"/>
      <c r="J9" s="148"/>
    </row>
    <row r="10" spans="1:10" ht="19.5" customHeight="1">
      <c r="A10" s="28"/>
      <c r="B10" s="28"/>
      <c r="C10" s="28">
        <v>4110</v>
      </c>
      <c r="D10" s="148"/>
      <c r="E10" s="148">
        <v>4560</v>
      </c>
      <c r="F10" s="148">
        <v>4560</v>
      </c>
      <c r="G10" s="148"/>
      <c r="H10" s="148">
        <v>4560</v>
      </c>
      <c r="I10" s="148"/>
      <c r="J10" s="148"/>
    </row>
    <row r="11" spans="1:10" ht="19.5" customHeight="1">
      <c r="A11" s="28"/>
      <c r="B11" s="28"/>
      <c r="C11" s="28">
        <v>4120</v>
      </c>
      <c r="D11" s="148"/>
      <c r="E11" s="148">
        <v>800</v>
      </c>
      <c r="F11" s="148">
        <v>800</v>
      </c>
      <c r="G11" s="148"/>
      <c r="H11" s="148">
        <v>800</v>
      </c>
      <c r="I11" s="148"/>
      <c r="J11" s="148"/>
    </row>
    <row r="12" spans="1:10" ht="19.5" customHeight="1">
      <c r="A12" s="28"/>
      <c r="B12" s="28"/>
      <c r="C12" s="28">
        <v>4440</v>
      </c>
      <c r="D12" s="148"/>
      <c r="E12" s="148">
        <v>800</v>
      </c>
      <c r="F12" s="148">
        <v>800</v>
      </c>
      <c r="G12" s="148"/>
      <c r="H12" s="148"/>
      <c r="I12" s="148"/>
      <c r="J12" s="148"/>
    </row>
    <row r="13" spans="1:10" ht="19.5" customHeight="1">
      <c r="A13" s="28">
        <v>751</v>
      </c>
      <c r="B13" s="28">
        <v>75101</v>
      </c>
      <c r="C13" s="28">
        <v>2010</v>
      </c>
      <c r="D13" s="148">
        <v>617</v>
      </c>
      <c r="E13" s="148">
        <v>617</v>
      </c>
      <c r="F13" s="148">
        <v>617</v>
      </c>
      <c r="G13" s="148"/>
      <c r="H13" s="148"/>
      <c r="I13" s="148"/>
      <c r="J13" s="148"/>
    </row>
    <row r="14" spans="1:10" ht="19.5" customHeight="1">
      <c r="A14" s="352"/>
      <c r="B14" s="352"/>
      <c r="C14" s="352">
        <v>4300</v>
      </c>
      <c r="D14" s="353"/>
      <c r="E14" s="353">
        <v>617</v>
      </c>
      <c r="F14" s="353">
        <v>617</v>
      </c>
      <c r="G14" s="353"/>
      <c r="H14" s="353"/>
      <c r="I14" s="353"/>
      <c r="J14" s="353"/>
    </row>
    <row r="15" spans="1:10" ht="19.5" customHeight="1">
      <c r="A15" s="28">
        <v>754</v>
      </c>
      <c r="B15" s="28">
        <v>75414</v>
      </c>
      <c r="C15" s="28">
        <v>2010</v>
      </c>
      <c r="D15" s="148">
        <v>400</v>
      </c>
      <c r="E15" s="148">
        <v>400</v>
      </c>
      <c r="F15" s="148">
        <v>400</v>
      </c>
      <c r="G15" s="148"/>
      <c r="H15" s="148"/>
      <c r="I15" s="148"/>
      <c r="J15" s="148"/>
    </row>
    <row r="16" spans="1:10" ht="19.5" customHeight="1">
      <c r="A16" s="28"/>
      <c r="B16" s="28"/>
      <c r="C16" s="28">
        <v>4300</v>
      </c>
      <c r="D16" s="148"/>
      <c r="E16" s="148">
        <v>400</v>
      </c>
      <c r="F16" s="148">
        <v>400</v>
      </c>
      <c r="G16" s="148"/>
      <c r="H16" s="148"/>
      <c r="I16" s="148"/>
      <c r="J16" s="148"/>
    </row>
    <row r="17" spans="1:10" ht="19.5" customHeight="1">
      <c r="A17" s="28">
        <v>852</v>
      </c>
      <c r="B17" s="28"/>
      <c r="C17" s="28"/>
      <c r="D17" s="148">
        <f aca="true" t="shared" si="0" ref="D17:I17">SUM(D18,D30)</f>
        <v>1708000</v>
      </c>
      <c r="E17" s="148">
        <f t="shared" si="0"/>
        <v>1708000</v>
      </c>
      <c r="F17" s="148">
        <f t="shared" si="0"/>
        <v>1708000</v>
      </c>
      <c r="G17" s="148">
        <f t="shared" si="0"/>
        <v>31200</v>
      </c>
      <c r="H17" s="148">
        <f t="shared" si="0"/>
        <v>7420</v>
      </c>
      <c r="I17" s="148">
        <f t="shared" si="0"/>
        <v>1657000</v>
      </c>
      <c r="J17" s="148"/>
    </row>
    <row r="18" spans="1:10" ht="19.5" customHeight="1">
      <c r="A18" s="28"/>
      <c r="B18" s="28">
        <v>85212</v>
      </c>
      <c r="C18" s="28">
        <v>2010</v>
      </c>
      <c r="D18" s="148">
        <v>1700000</v>
      </c>
      <c r="E18" s="148">
        <f>SUM(E19:E29)</f>
        <v>1700000</v>
      </c>
      <c r="F18" s="148">
        <f>SUM(F19:F29)</f>
        <v>1700000</v>
      </c>
      <c r="G18" s="148">
        <f>SUM(G20:G21)</f>
        <v>31200</v>
      </c>
      <c r="H18" s="148">
        <f>SUM(H22:H23)</f>
        <v>7420</v>
      </c>
      <c r="I18" s="148">
        <f>SUM(I19)</f>
        <v>1649000</v>
      </c>
      <c r="J18" s="148"/>
    </row>
    <row r="19" spans="1:10" ht="19.5" customHeight="1">
      <c r="A19" s="28"/>
      <c r="B19" s="28"/>
      <c r="C19" s="28">
        <v>3110</v>
      </c>
      <c r="D19" s="148"/>
      <c r="E19" s="148">
        <v>1649000</v>
      </c>
      <c r="F19" s="148">
        <v>1649000</v>
      </c>
      <c r="G19" s="148"/>
      <c r="H19" s="148"/>
      <c r="I19" s="148">
        <v>1649000</v>
      </c>
      <c r="J19" s="148"/>
    </row>
    <row r="20" spans="1:10" ht="19.5" customHeight="1">
      <c r="A20" s="28"/>
      <c r="B20" s="28"/>
      <c r="C20" s="28">
        <v>4010</v>
      </c>
      <c r="D20" s="148"/>
      <c r="E20" s="148">
        <v>30000</v>
      </c>
      <c r="F20" s="148">
        <v>30000</v>
      </c>
      <c r="G20" s="148">
        <v>30000</v>
      </c>
      <c r="H20" s="148"/>
      <c r="I20" s="148"/>
      <c r="J20" s="148"/>
    </row>
    <row r="21" spans="1:10" ht="19.5" customHeight="1">
      <c r="A21" s="76"/>
      <c r="B21" s="76"/>
      <c r="C21" s="76">
        <v>4040</v>
      </c>
      <c r="D21" s="163"/>
      <c r="E21" s="163">
        <v>1200</v>
      </c>
      <c r="F21" s="163">
        <v>1200</v>
      </c>
      <c r="G21" s="163">
        <v>1200</v>
      </c>
      <c r="H21" s="163"/>
      <c r="I21" s="163"/>
      <c r="J21" s="163"/>
    </row>
    <row r="22" spans="1:10" ht="19.5" customHeight="1">
      <c r="A22" s="76"/>
      <c r="B22" s="76"/>
      <c r="C22" s="76">
        <v>4110</v>
      </c>
      <c r="D22" s="163"/>
      <c r="E22" s="163">
        <v>6620</v>
      </c>
      <c r="F22" s="163">
        <v>6620</v>
      </c>
      <c r="G22" s="163"/>
      <c r="H22" s="163">
        <v>6620</v>
      </c>
      <c r="I22" s="163"/>
      <c r="J22" s="163"/>
    </row>
    <row r="23" spans="1:10" ht="19.5" customHeight="1">
      <c r="A23" s="76"/>
      <c r="B23" s="76"/>
      <c r="C23" s="76">
        <v>4120</v>
      </c>
      <c r="D23" s="163"/>
      <c r="E23" s="163">
        <v>800</v>
      </c>
      <c r="F23" s="163">
        <v>800</v>
      </c>
      <c r="G23" s="163"/>
      <c r="H23" s="163">
        <v>800</v>
      </c>
      <c r="I23" s="163"/>
      <c r="J23" s="163"/>
    </row>
    <row r="24" spans="1:10" ht="19.5" customHeight="1">
      <c r="A24" s="76"/>
      <c r="B24" s="76"/>
      <c r="C24" s="76">
        <v>4210</v>
      </c>
      <c r="D24" s="163"/>
      <c r="E24" s="163">
        <v>4046</v>
      </c>
      <c r="F24" s="163">
        <v>4046</v>
      </c>
      <c r="G24" s="163"/>
      <c r="H24" s="163"/>
      <c r="I24" s="163"/>
      <c r="J24" s="163"/>
    </row>
    <row r="25" spans="1:10" ht="19.5" customHeight="1">
      <c r="A25" s="28"/>
      <c r="B25" s="28"/>
      <c r="C25" s="28">
        <v>4300</v>
      </c>
      <c r="D25" s="148"/>
      <c r="E25" s="148">
        <v>2500</v>
      </c>
      <c r="F25" s="148">
        <v>2500</v>
      </c>
      <c r="G25" s="148"/>
      <c r="H25" s="148"/>
      <c r="I25" s="148"/>
      <c r="J25" s="148"/>
    </row>
    <row r="26" spans="1:10" ht="19.5" customHeight="1">
      <c r="A26" s="76"/>
      <c r="B26" s="76"/>
      <c r="C26" s="76">
        <v>4410</v>
      </c>
      <c r="D26" s="163"/>
      <c r="E26" s="163">
        <v>1714</v>
      </c>
      <c r="F26" s="163">
        <v>1714</v>
      </c>
      <c r="G26" s="163"/>
      <c r="H26" s="163"/>
      <c r="I26" s="163"/>
      <c r="J26" s="163"/>
    </row>
    <row r="27" spans="1:10" ht="19.5" customHeight="1">
      <c r="A27" s="76"/>
      <c r="B27" s="76"/>
      <c r="C27" s="76">
        <v>4440</v>
      </c>
      <c r="D27" s="163"/>
      <c r="E27" s="163">
        <v>820</v>
      </c>
      <c r="F27" s="163">
        <v>820</v>
      </c>
      <c r="G27" s="163"/>
      <c r="H27" s="163"/>
      <c r="I27" s="163"/>
      <c r="J27" s="163"/>
    </row>
    <row r="28" spans="1:10" ht="19.5" customHeight="1">
      <c r="A28" s="76"/>
      <c r="B28" s="76"/>
      <c r="C28" s="76">
        <v>4700</v>
      </c>
      <c r="D28" s="163"/>
      <c r="E28" s="163">
        <v>600</v>
      </c>
      <c r="F28" s="163">
        <v>600</v>
      </c>
      <c r="G28" s="163"/>
      <c r="H28" s="163"/>
      <c r="I28" s="163"/>
      <c r="J28" s="163"/>
    </row>
    <row r="29" spans="1:10" ht="19.5" customHeight="1">
      <c r="A29" s="76"/>
      <c r="B29" s="76"/>
      <c r="C29" s="76">
        <v>4740</v>
      </c>
      <c r="D29" s="163"/>
      <c r="E29" s="163">
        <v>2700</v>
      </c>
      <c r="F29" s="163">
        <v>2700</v>
      </c>
      <c r="G29" s="163"/>
      <c r="H29" s="163"/>
      <c r="I29" s="163"/>
      <c r="J29" s="163"/>
    </row>
    <row r="30" spans="1:10" ht="19.5" customHeight="1">
      <c r="A30" s="76"/>
      <c r="B30" s="76">
        <v>85214</v>
      </c>
      <c r="C30" s="76">
        <v>2010</v>
      </c>
      <c r="D30" s="163">
        <v>8000</v>
      </c>
      <c r="E30" s="163">
        <v>8000</v>
      </c>
      <c r="F30" s="163">
        <v>8000</v>
      </c>
      <c r="G30" s="163"/>
      <c r="H30" s="163"/>
      <c r="I30" s="163">
        <v>8000</v>
      </c>
      <c r="J30" s="163"/>
    </row>
    <row r="31" spans="1:10" ht="19.5" customHeight="1" thickBot="1">
      <c r="A31" s="76"/>
      <c r="B31" s="76"/>
      <c r="C31" s="76">
        <v>3110</v>
      </c>
      <c r="D31" s="163"/>
      <c r="E31" s="163">
        <v>8000</v>
      </c>
      <c r="F31" s="163">
        <v>8000</v>
      </c>
      <c r="G31" s="163"/>
      <c r="H31" s="163"/>
      <c r="I31" s="163">
        <v>8000</v>
      </c>
      <c r="J31" s="163"/>
    </row>
    <row r="32" spans="1:10" ht="19.5" customHeight="1" thickBot="1" thickTop="1">
      <c r="A32" s="395" t="s">
        <v>152</v>
      </c>
      <c r="B32" s="370"/>
      <c r="C32" s="371"/>
      <c r="D32" s="218">
        <f>SUM(D7,D13,D15,D17)</f>
        <v>1741177</v>
      </c>
      <c r="E32" s="218">
        <f>SUM(E7,E13,E15,E17)</f>
        <v>1741177</v>
      </c>
      <c r="F32" s="218">
        <f>SUM(F7,F13,F15,F17)</f>
        <v>1741177</v>
      </c>
      <c r="G32" s="218">
        <f>SUM(G7,G15,G17)</f>
        <v>57200</v>
      </c>
      <c r="H32" s="218">
        <f>SUM(H7,H15,H17)</f>
        <v>12780</v>
      </c>
      <c r="I32" s="218">
        <f>SUM(I7,I15,I17)</f>
        <v>1657000</v>
      </c>
      <c r="J32" s="218"/>
    </row>
    <row r="33" ht="13.5" thickTop="1"/>
    <row r="34" ht="12.75">
      <c r="A34" s="105" t="s">
        <v>221</v>
      </c>
    </row>
    <row r="37" ht="12.75">
      <c r="B37" s="2" t="s">
        <v>236</v>
      </c>
    </row>
    <row r="39" spans="1:4" ht="12.75">
      <c r="A39" s="2">
        <v>750</v>
      </c>
      <c r="B39" s="2">
        <v>75011</v>
      </c>
      <c r="C39" s="2">
        <v>690</v>
      </c>
      <c r="D39" s="93" t="s">
        <v>372</v>
      </c>
    </row>
  </sheetData>
  <mergeCells count="11">
    <mergeCell ref="A1:J1"/>
    <mergeCell ref="F4:F5"/>
    <mergeCell ref="D3:D5"/>
    <mergeCell ref="E3:E5"/>
    <mergeCell ref="A3:A5"/>
    <mergeCell ref="B3:B5"/>
    <mergeCell ref="C3:C5"/>
    <mergeCell ref="A32:C32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VII/59/2007
z dnia  10.12.2007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8" sqref="D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96" t="s">
        <v>376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3" t="s">
        <v>43</v>
      </c>
    </row>
    <row r="4" spans="1:10" ht="20.25" customHeight="1">
      <c r="A4" s="382" t="s">
        <v>2</v>
      </c>
      <c r="B4" s="397" t="s">
        <v>3</v>
      </c>
      <c r="C4" s="397" t="s">
        <v>157</v>
      </c>
      <c r="D4" s="378" t="s">
        <v>139</v>
      </c>
      <c r="E4" s="378" t="s">
        <v>170</v>
      </c>
      <c r="F4" s="378" t="s">
        <v>96</v>
      </c>
      <c r="G4" s="378"/>
      <c r="H4" s="378"/>
      <c r="I4" s="378"/>
      <c r="J4" s="378"/>
    </row>
    <row r="5" spans="1:10" ht="18" customHeight="1">
      <c r="A5" s="382"/>
      <c r="B5" s="398"/>
      <c r="C5" s="398"/>
      <c r="D5" s="382"/>
      <c r="E5" s="378"/>
      <c r="F5" s="378" t="s">
        <v>137</v>
      </c>
      <c r="G5" s="378" t="s">
        <v>6</v>
      </c>
      <c r="H5" s="378"/>
      <c r="I5" s="378"/>
      <c r="J5" s="378" t="s">
        <v>138</v>
      </c>
    </row>
    <row r="6" spans="1:10" ht="69" customHeight="1">
      <c r="A6" s="382"/>
      <c r="B6" s="399"/>
      <c r="C6" s="399"/>
      <c r="D6" s="382"/>
      <c r="E6" s="378"/>
      <c r="F6" s="378"/>
      <c r="G6" s="21" t="s">
        <v>134</v>
      </c>
      <c r="H6" s="21" t="s">
        <v>135</v>
      </c>
      <c r="I6" s="21" t="s">
        <v>171</v>
      </c>
      <c r="J6" s="378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>
        <v>710</v>
      </c>
      <c r="B8" s="26">
        <v>71035</v>
      </c>
      <c r="C8" s="26">
        <v>2020</v>
      </c>
      <c r="D8" s="295">
        <v>8000</v>
      </c>
      <c r="E8" s="295">
        <v>8000</v>
      </c>
      <c r="F8" s="295">
        <v>8000</v>
      </c>
      <c r="G8" s="295"/>
      <c r="H8" s="295"/>
      <c r="I8" s="295"/>
      <c r="J8" s="295"/>
    </row>
    <row r="9" spans="1:10" ht="19.5" customHeight="1" thickBot="1">
      <c r="A9" s="76"/>
      <c r="B9" s="76"/>
      <c r="C9" s="76">
        <v>4300</v>
      </c>
      <c r="D9" s="163"/>
      <c r="E9" s="163">
        <v>8000</v>
      </c>
      <c r="F9" s="163">
        <v>8000</v>
      </c>
      <c r="G9" s="163"/>
      <c r="H9" s="163"/>
      <c r="I9" s="163"/>
      <c r="J9" s="163"/>
    </row>
    <row r="10" spans="1:10" ht="19.5" customHeight="1" thickBot="1" thickTop="1">
      <c r="A10" s="400" t="s">
        <v>152</v>
      </c>
      <c r="B10" s="401"/>
      <c r="C10" s="402"/>
      <c r="D10" s="216">
        <v>8000</v>
      </c>
      <c r="E10" s="216">
        <v>8000</v>
      </c>
      <c r="F10" s="216">
        <v>8000</v>
      </c>
      <c r="G10" s="216"/>
      <c r="H10" s="216"/>
      <c r="I10" s="216"/>
      <c r="J10" s="216"/>
    </row>
    <row r="11" ht="13.5" thickTop="1"/>
    <row r="12" spans="1:7" ht="12.75">
      <c r="A12" s="105" t="s">
        <v>221</v>
      </c>
      <c r="G12"/>
    </row>
  </sheetData>
  <mergeCells count="11">
    <mergeCell ref="C4:C6"/>
    <mergeCell ref="A10:C10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 VII/59/2007
z dnia  10.12.2007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A8" sqref="A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96" t="s">
        <v>377</v>
      </c>
      <c r="B1" s="396"/>
      <c r="C1" s="396"/>
      <c r="D1" s="396"/>
      <c r="E1" s="396"/>
      <c r="F1" s="396"/>
      <c r="G1" s="396"/>
      <c r="H1" s="396"/>
      <c r="I1" s="396"/>
      <c r="J1" s="396"/>
    </row>
    <row r="3" ht="12.75">
      <c r="J3" s="93" t="s">
        <v>43</v>
      </c>
    </row>
    <row r="4" spans="1:79" ht="20.25" customHeight="1">
      <c r="A4" s="382" t="s">
        <v>2</v>
      </c>
      <c r="B4" s="397" t="s">
        <v>3</v>
      </c>
      <c r="C4" s="397" t="s">
        <v>157</v>
      </c>
      <c r="D4" s="378" t="s">
        <v>139</v>
      </c>
      <c r="E4" s="378" t="s">
        <v>170</v>
      </c>
      <c r="F4" s="378" t="s">
        <v>96</v>
      </c>
      <c r="G4" s="378"/>
      <c r="H4" s="378"/>
      <c r="I4" s="378"/>
      <c r="J4" s="378"/>
      <c r="BX4" s="2"/>
      <c r="BY4" s="2"/>
      <c r="BZ4" s="2"/>
      <c r="CA4" s="2"/>
    </row>
    <row r="5" spans="1:79" ht="18" customHeight="1">
      <c r="A5" s="382"/>
      <c r="B5" s="398"/>
      <c r="C5" s="398"/>
      <c r="D5" s="382"/>
      <c r="E5" s="378"/>
      <c r="F5" s="378" t="s">
        <v>137</v>
      </c>
      <c r="G5" s="378" t="s">
        <v>6</v>
      </c>
      <c r="H5" s="378"/>
      <c r="I5" s="378"/>
      <c r="J5" s="378" t="s">
        <v>138</v>
      </c>
      <c r="BX5" s="2"/>
      <c r="BY5" s="2"/>
      <c r="BZ5" s="2"/>
      <c r="CA5" s="2"/>
    </row>
    <row r="6" spans="1:79" ht="69" customHeight="1">
      <c r="A6" s="382"/>
      <c r="B6" s="399"/>
      <c r="C6" s="399"/>
      <c r="D6" s="382"/>
      <c r="E6" s="378"/>
      <c r="F6" s="378"/>
      <c r="G6" s="21" t="s">
        <v>134</v>
      </c>
      <c r="H6" s="21" t="s">
        <v>135</v>
      </c>
      <c r="I6" s="21" t="s">
        <v>136</v>
      </c>
      <c r="J6" s="378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32"/>
      <c r="B8" s="332"/>
      <c r="C8" s="332"/>
      <c r="D8" s="295"/>
      <c r="E8" s="295"/>
      <c r="F8" s="295"/>
      <c r="G8" s="295"/>
      <c r="H8" s="295"/>
      <c r="I8" s="295"/>
      <c r="J8" s="295"/>
      <c r="BX8" s="2"/>
      <c r="BY8" s="2"/>
      <c r="BZ8" s="2"/>
      <c r="CA8" s="2"/>
    </row>
    <row r="9" spans="1:79" ht="19.5" customHeight="1">
      <c r="A9" s="333"/>
      <c r="B9" s="333"/>
      <c r="C9" s="333"/>
      <c r="D9" s="148"/>
      <c r="E9" s="148"/>
      <c r="F9" s="148"/>
      <c r="G9" s="148"/>
      <c r="H9" s="148"/>
      <c r="I9" s="148"/>
      <c r="J9" s="148"/>
      <c r="BX9" s="2"/>
      <c r="BY9" s="2"/>
      <c r="BZ9" s="2"/>
      <c r="CA9" s="2"/>
    </row>
    <row r="10" spans="1:79" ht="19.5" customHeight="1">
      <c r="A10" s="333"/>
      <c r="B10" s="333"/>
      <c r="C10" s="333"/>
      <c r="D10" s="148"/>
      <c r="E10" s="148"/>
      <c r="F10" s="148"/>
      <c r="G10" s="148"/>
      <c r="H10" s="148"/>
      <c r="I10" s="148"/>
      <c r="J10" s="148"/>
      <c r="BX10" s="2"/>
      <c r="BY10" s="2"/>
      <c r="BZ10" s="2"/>
      <c r="CA10" s="2"/>
    </row>
    <row r="11" spans="1:79" ht="19.5" customHeight="1">
      <c r="A11" s="333"/>
      <c r="B11" s="333"/>
      <c r="C11" s="333"/>
      <c r="D11" s="148"/>
      <c r="E11" s="148"/>
      <c r="F11" s="148"/>
      <c r="G11" s="148"/>
      <c r="H11" s="148"/>
      <c r="I11" s="148"/>
      <c r="J11" s="148"/>
      <c r="BX11" s="2"/>
      <c r="BY11" s="2"/>
      <c r="BZ11" s="2"/>
      <c r="CA11" s="2"/>
    </row>
    <row r="12" spans="1:79" ht="19.5" customHeight="1">
      <c r="A12" s="333"/>
      <c r="B12" s="333"/>
      <c r="C12" s="333"/>
      <c r="D12" s="148"/>
      <c r="E12" s="148"/>
      <c r="F12" s="148"/>
      <c r="G12" s="148"/>
      <c r="H12" s="148"/>
      <c r="I12" s="148"/>
      <c r="J12" s="148"/>
      <c r="BX12" s="2"/>
      <c r="BY12" s="2"/>
      <c r="BZ12" s="2"/>
      <c r="CA12" s="2"/>
    </row>
    <row r="13" spans="1:79" ht="19.5" customHeight="1">
      <c r="A13" s="333"/>
      <c r="B13" s="333"/>
      <c r="C13" s="333"/>
      <c r="D13" s="148"/>
      <c r="E13" s="148"/>
      <c r="F13" s="148"/>
      <c r="G13" s="148"/>
      <c r="H13" s="148"/>
      <c r="I13" s="148"/>
      <c r="J13" s="148"/>
      <c r="BX13" s="2"/>
      <c r="BY13" s="2"/>
      <c r="BZ13" s="2"/>
      <c r="CA13" s="2"/>
    </row>
    <row r="14" spans="1:79" ht="19.5" customHeight="1">
      <c r="A14" s="333"/>
      <c r="B14" s="333"/>
      <c r="C14" s="333"/>
      <c r="D14" s="148"/>
      <c r="E14" s="148"/>
      <c r="F14" s="148"/>
      <c r="G14" s="148"/>
      <c r="H14" s="148"/>
      <c r="I14" s="148"/>
      <c r="J14" s="148"/>
      <c r="BX14" s="2"/>
      <c r="BY14" s="2"/>
      <c r="BZ14" s="2"/>
      <c r="CA14" s="2"/>
    </row>
    <row r="15" spans="1:79" ht="19.5" customHeight="1">
      <c r="A15" s="333"/>
      <c r="B15" s="333"/>
      <c r="C15" s="333"/>
      <c r="D15" s="148"/>
      <c r="E15" s="148"/>
      <c r="F15" s="148"/>
      <c r="G15" s="148"/>
      <c r="H15" s="148"/>
      <c r="I15" s="148"/>
      <c r="J15" s="148"/>
      <c r="BX15" s="2"/>
      <c r="BY15" s="2"/>
      <c r="BZ15" s="2"/>
      <c r="CA15" s="2"/>
    </row>
    <row r="16" spans="1:79" ht="19.5" customHeight="1">
      <c r="A16" s="333"/>
      <c r="B16" s="333"/>
      <c r="C16" s="333"/>
      <c r="D16" s="148"/>
      <c r="E16" s="148"/>
      <c r="F16" s="148"/>
      <c r="G16" s="148"/>
      <c r="H16" s="148"/>
      <c r="I16" s="148"/>
      <c r="J16" s="148"/>
      <c r="BX16" s="2"/>
      <c r="BY16" s="2"/>
      <c r="BZ16" s="2"/>
      <c r="CA16" s="2"/>
    </row>
    <row r="17" spans="1:79" ht="19.5" customHeight="1">
      <c r="A17" s="333"/>
      <c r="B17" s="333"/>
      <c r="C17" s="333"/>
      <c r="D17" s="148"/>
      <c r="E17" s="148"/>
      <c r="F17" s="148"/>
      <c r="G17" s="148"/>
      <c r="H17" s="148"/>
      <c r="I17" s="148"/>
      <c r="J17" s="148"/>
      <c r="BX17" s="2"/>
      <c r="BY17" s="2"/>
      <c r="BZ17" s="2"/>
      <c r="CA17" s="2"/>
    </row>
    <row r="18" spans="1:79" ht="19.5" customHeight="1">
      <c r="A18" s="333"/>
      <c r="B18" s="333"/>
      <c r="C18" s="333"/>
      <c r="D18" s="148"/>
      <c r="E18" s="148"/>
      <c r="F18" s="148"/>
      <c r="G18" s="148"/>
      <c r="H18" s="148"/>
      <c r="I18" s="148"/>
      <c r="J18" s="148"/>
      <c r="BX18" s="2"/>
      <c r="BY18" s="2"/>
      <c r="BZ18" s="2"/>
      <c r="CA18" s="2"/>
    </row>
    <row r="19" spans="1:79" ht="19.5" customHeight="1">
      <c r="A19" s="333"/>
      <c r="B19" s="333"/>
      <c r="C19" s="333"/>
      <c r="D19" s="148"/>
      <c r="E19" s="148"/>
      <c r="F19" s="148"/>
      <c r="G19" s="148"/>
      <c r="H19" s="148"/>
      <c r="I19" s="148"/>
      <c r="J19" s="148"/>
      <c r="BX19" s="2"/>
      <c r="BY19" s="2"/>
      <c r="BZ19" s="2"/>
      <c r="CA19" s="2"/>
    </row>
    <row r="20" spans="1:79" ht="19.5" customHeight="1">
      <c r="A20" s="334"/>
      <c r="B20" s="334"/>
      <c r="C20" s="334"/>
      <c r="D20" s="296"/>
      <c r="E20" s="296"/>
      <c r="F20" s="296"/>
      <c r="G20" s="296"/>
      <c r="H20" s="296"/>
      <c r="I20" s="296"/>
      <c r="J20" s="296"/>
      <c r="BX20" s="2"/>
      <c r="BY20" s="2"/>
      <c r="BZ20" s="2"/>
      <c r="CA20" s="2"/>
    </row>
    <row r="21" spans="1:79" ht="24.75" customHeight="1">
      <c r="A21" s="403" t="s">
        <v>152</v>
      </c>
      <c r="B21" s="403"/>
      <c r="C21" s="403"/>
      <c r="D21" s="403"/>
      <c r="E21" s="323"/>
      <c r="F21" s="323"/>
      <c r="G21" s="323"/>
      <c r="H21" s="323"/>
      <c r="I21" s="323"/>
      <c r="J21" s="323"/>
      <c r="BX21" s="2"/>
      <c r="BY21" s="2"/>
      <c r="BZ21" s="2"/>
      <c r="CA21" s="2"/>
    </row>
    <row r="23" ht="12.75">
      <c r="A23" s="105" t="s">
        <v>221</v>
      </c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2008-07-03T08:24:53Z</cp:lastPrinted>
  <dcterms:created xsi:type="dcterms:W3CDTF">1998-12-09T13:02:10Z</dcterms:created>
  <dcterms:modified xsi:type="dcterms:W3CDTF">2008-07-17T06:40:33Z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