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7305"/>
  </bookViews>
  <sheets>
    <sheet name="Kopia 27S" sheetId="1" r:id="rId1"/>
  </sheets>
  <calcPr calcId="145621"/>
</workbook>
</file>

<file path=xl/calcChain.xml><?xml version="1.0" encoding="utf-8"?>
<calcChain xmlns="http://schemas.openxmlformats.org/spreadsheetml/2006/main">
  <c r="F131" i="1" l="1"/>
  <c r="E131" i="1"/>
  <c r="G22" i="1"/>
  <c r="F8" i="1"/>
  <c r="E8" i="1"/>
  <c r="F9" i="1" l="1"/>
  <c r="E9" i="1"/>
  <c r="F5" i="1"/>
  <c r="E5" i="1"/>
  <c r="G5" i="1" s="1"/>
  <c r="G4" i="1"/>
  <c r="F113" i="1" l="1"/>
  <c r="E113" i="1"/>
  <c r="G111" i="1"/>
  <c r="G110" i="1"/>
  <c r="F109" i="1"/>
  <c r="E109" i="1"/>
  <c r="G107" i="1"/>
  <c r="G106" i="1"/>
  <c r="F102" i="1"/>
  <c r="E102" i="1"/>
  <c r="G99" i="1"/>
  <c r="G98" i="1"/>
  <c r="G97" i="1"/>
  <c r="F86" i="1"/>
  <c r="E86" i="1"/>
  <c r="G85" i="1"/>
  <c r="G84" i="1"/>
  <c r="G83" i="1"/>
  <c r="G82" i="1"/>
  <c r="G81" i="1"/>
  <c r="G77" i="1"/>
  <c r="G71" i="1"/>
  <c r="F34" i="1"/>
  <c r="E34" i="1"/>
  <c r="G33" i="1"/>
  <c r="F29" i="1"/>
  <c r="E29" i="1"/>
  <c r="G28" i="1"/>
  <c r="F27" i="1"/>
  <c r="E27" i="1"/>
  <c r="G26" i="1"/>
  <c r="G86" i="1" l="1"/>
  <c r="G27" i="1"/>
  <c r="G34" i="1"/>
  <c r="G29" i="1"/>
  <c r="F37" i="1"/>
  <c r="F38" i="1" s="1"/>
  <c r="F137" i="1"/>
  <c r="G129" i="1"/>
  <c r="F127" i="1"/>
  <c r="F128" i="1" s="1"/>
  <c r="E127" i="1"/>
  <c r="E128" i="1" s="1"/>
  <c r="G126" i="1"/>
  <c r="F120" i="1"/>
  <c r="G118" i="1"/>
  <c r="F96" i="1"/>
  <c r="E96" i="1"/>
  <c r="G95" i="1"/>
  <c r="F91" i="1"/>
  <c r="E91" i="1"/>
  <c r="F72" i="1"/>
  <c r="E72" i="1"/>
  <c r="F70" i="1"/>
  <c r="F62" i="1"/>
  <c r="F16" i="1"/>
  <c r="E16" i="1"/>
  <c r="F11" i="1"/>
  <c r="E11" i="1"/>
  <c r="G7" i="1"/>
  <c r="G136" i="1"/>
  <c r="G135" i="1"/>
  <c r="G132" i="1"/>
  <c r="G123" i="1"/>
  <c r="G122" i="1"/>
  <c r="G119" i="1"/>
  <c r="G116" i="1"/>
  <c r="G115" i="1"/>
  <c r="G114" i="1"/>
  <c r="G112" i="1"/>
  <c r="G108" i="1"/>
  <c r="G104" i="1"/>
  <c r="G103" i="1"/>
  <c r="G101" i="1"/>
  <c r="G100" i="1"/>
  <c r="G92" i="1"/>
  <c r="G90" i="1"/>
  <c r="G89" i="1"/>
  <c r="G88" i="1"/>
  <c r="G87" i="1"/>
  <c r="G79" i="1"/>
  <c r="G78" i="1"/>
  <c r="G76" i="1"/>
  <c r="G73" i="1"/>
  <c r="G69" i="1"/>
  <c r="G67" i="1"/>
  <c r="G64" i="1"/>
  <c r="G63" i="1"/>
  <c r="G61" i="1"/>
  <c r="G60" i="1"/>
  <c r="G59" i="1"/>
  <c r="G58" i="1"/>
  <c r="G56" i="1"/>
  <c r="G55" i="1"/>
  <c r="G54" i="1"/>
  <c r="G53" i="1"/>
  <c r="G52" i="1"/>
  <c r="G51" i="1"/>
  <c r="G50" i="1"/>
  <c r="G49" i="1"/>
  <c r="G47" i="1"/>
  <c r="G45" i="1"/>
  <c r="G44" i="1"/>
  <c r="G43" i="1"/>
  <c r="G42" i="1"/>
  <c r="G40" i="1"/>
  <c r="G39" i="1"/>
  <c r="G36" i="1"/>
  <c r="G31" i="1"/>
  <c r="G24" i="1"/>
  <c r="G20" i="1"/>
  <c r="G18" i="1"/>
  <c r="G15" i="1"/>
  <c r="G10" i="1"/>
  <c r="G72" i="1" l="1"/>
  <c r="G131" i="1"/>
  <c r="G128" i="1"/>
  <c r="G127" i="1"/>
  <c r="G96" i="1"/>
  <c r="G8" i="1"/>
  <c r="G9" i="1" l="1"/>
  <c r="G11" i="1"/>
  <c r="E12" i="1"/>
  <c r="G16" i="1"/>
  <c r="E17" i="1"/>
  <c r="E19" i="1"/>
  <c r="F19" i="1"/>
  <c r="E25" i="1"/>
  <c r="F25" i="1"/>
  <c r="E32" i="1"/>
  <c r="E35" i="1" s="1"/>
  <c r="F32" i="1"/>
  <c r="F35" i="1" s="1"/>
  <c r="E37" i="1"/>
  <c r="E38" i="1" s="1"/>
  <c r="E41" i="1"/>
  <c r="F41" i="1"/>
  <c r="E48" i="1"/>
  <c r="F48" i="1"/>
  <c r="E57" i="1"/>
  <c r="F57" i="1"/>
  <c r="E62" i="1"/>
  <c r="E65" i="1"/>
  <c r="F65" i="1"/>
  <c r="E68" i="1"/>
  <c r="F68" i="1"/>
  <c r="E70" i="1"/>
  <c r="G70" i="1" s="1"/>
  <c r="E74" i="1"/>
  <c r="F74" i="1"/>
  <c r="E80" i="1"/>
  <c r="E94" i="1" s="1"/>
  <c r="F80" i="1"/>
  <c r="G91" i="1"/>
  <c r="E93" i="1"/>
  <c r="F93" i="1"/>
  <c r="E105" i="1"/>
  <c r="F105" i="1"/>
  <c r="E117" i="1"/>
  <c r="F117" i="1"/>
  <c r="E120" i="1"/>
  <c r="E124" i="1"/>
  <c r="E125" i="1" s="1"/>
  <c r="F124" i="1"/>
  <c r="E133" i="1"/>
  <c r="E134" i="1" s="1"/>
  <c r="F133" i="1"/>
  <c r="F134" i="1" s="1"/>
  <c r="E137" i="1"/>
  <c r="E138" i="1" s="1"/>
  <c r="F94" i="1" l="1"/>
  <c r="E30" i="1"/>
  <c r="F30" i="1"/>
  <c r="E66" i="1"/>
  <c r="F66" i="1"/>
  <c r="E121" i="1"/>
  <c r="E139" i="1" s="1"/>
  <c r="F121" i="1"/>
  <c r="G80" i="1"/>
  <c r="G74" i="1"/>
  <c r="G134" i="1"/>
  <c r="G133" i="1"/>
  <c r="G93" i="1"/>
  <c r="F75" i="1"/>
  <c r="G35" i="1"/>
  <c r="G32" i="1"/>
  <c r="G25" i="1"/>
  <c r="G19" i="1"/>
  <c r="E75" i="1"/>
  <c r="F17" i="1"/>
  <c r="G17" i="1" s="1"/>
  <c r="F138" i="1"/>
  <c r="G138" i="1" s="1"/>
  <c r="G137" i="1"/>
  <c r="F12" i="1"/>
  <c r="F125" i="1"/>
  <c r="G125" i="1" s="1"/>
  <c r="G124" i="1"/>
  <c r="G120" i="1"/>
  <c r="G117" i="1"/>
  <c r="G113" i="1"/>
  <c r="G109" i="1"/>
  <c r="G105" i="1"/>
  <c r="G102" i="1"/>
  <c r="G68" i="1"/>
  <c r="G65" i="1"/>
  <c r="G62" i="1"/>
  <c r="G57" i="1"/>
  <c r="G48" i="1"/>
  <c r="G41" i="1"/>
  <c r="G38" i="1"/>
  <c r="G37" i="1"/>
  <c r="F139" i="1" l="1"/>
  <c r="G30" i="1"/>
  <c r="G66" i="1"/>
  <c r="G12" i="1"/>
  <c r="G121" i="1"/>
  <c r="G75" i="1"/>
  <c r="G94" i="1"/>
  <c r="G139" i="1" l="1"/>
</calcChain>
</file>

<file path=xl/sharedStrings.xml><?xml version="1.0" encoding="utf-8"?>
<sst xmlns="http://schemas.openxmlformats.org/spreadsheetml/2006/main" count="338" uniqueCount="155">
  <si>
    <t>Dział</t>
  </si>
  <si>
    <t>Rozdział</t>
  </si>
  <si>
    <t>Paragraf</t>
  </si>
  <si>
    <t>010</t>
  </si>
  <si>
    <t>01095</t>
  </si>
  <si>
    <t>Razem</t>
  </si>
  <si>
    <t>Ogółem</t>
  </si>
  <si>
    <t>0750</t>
  </si>
  <si>
    <t>2010</t>
  </si>
  <si>
    <t>2009</t>
  </si>
  <si>
    <t>2030</t>
  </si>
  <si>
    <t>0910</t>
  </si>
  <si>
    <t>0970</t>
  </si>
  <si>
    <t>2360</t>
  </si>
  <si>
    <t>0690</t>
  </si>
  <si>
    <t>0920</t>
  </si>
  <si>
    <t>0350</t>
  </si>
  <si>
    <t>0310</t>
  </si>
  <si>
    <t>0320</t>
  </si>
  <si>
    <t>0330</t>
  </si>
  <si>
    <t>0340</t>
  </si>
  <si>
    <t>0360</t>
  </si>
  <si>
    <t>0430</t>
  </si>
  <si>
    <t>0500</t>
  </si>
  <si>
    <t>0410</t>
  </si>
  <si>
    <t>0460</t>
  </si>
  <si>
    <t>0480</t>
  </si>
  <si>
    <t>0010</t>
  </si>
  <si>
    <t>0020</t>
  </si>
  <si>
    <t>2920</t>
  </si>
  <si>
    <t>dochody z najmu i dzierżawy składników majątkowych Skarbu państwa, jednostek samorządu terytorialnego lub innych jednostek zaliczanych do sektora finansów publicznych oraz innych umów o podobnym charakterze</t>
  </si>
  <si>
    <t>Pozostała działalność</t>
  </si>
  <si>
    <t>Rolnictwo i łowiectwo</t>
  </si>
  <si>
    <t>70005</t>
  </si>
  <si>
    <t>odsetki od nieterminowych wpłat z tytułu podatków i opłat</t>
  </si>
  <si>
    <t>wpływy z różnych dochodów</t>
  </si>
  <si>
    <t>Gospodarka gruntami i nieruchomościami</t>
  </si>
  <si>
    <t>Gospodarka mieszkaniowa</t>
  </si>
  <si>
    <t>75011</t>
  </si>
  <si>
    <t>dochody jednostek samorządu terytorialnego związane z realizacją zadań z zakresu administracji rządowej oraz innych zadań zleconych ustawami</t>
  </si>
  <si>
    <t>Urzedy wojewódzkie</t>
  </si>
  <si>
    <t>75023</t>
  </si>
  <si>
    <t>wpływy z różnych opłat</t>
  </si>
  <si>
    <t>pozostałe odsetki</t>
  </si>
  <si>
    <t>Urzędy gmin (miast i miast na prawach powiatu)</t>
  </si>
  <si>
    <t>Administracja publiczna</t>
  </si>
  <si>
    <t>Urzędy naczelnych organów władzy państwowej, kontroli i ochrony prawa oraz sądownictwa</t>
  </si>
  <si>
    <t>Bezpieczeństwo publiczne i ochrona przeciwpożarowa</t>
  </si>
  <si>
    <t>75601</t>
  </si>
  <si>
    <t>podatek od działalności gospodarczej osób fizycznych, opłacany w formie karty podatkowej</t>
  </si>
  <si>
    <t>Wpływy z podatku dochodowego od osób fizycznych</t>
  </si>
  <si>
    <t>75615</t>
  </si>
  <si>
    <t>podatek od nieruchomości</t>
  </si>
  <si>
    <t>podatek rolny</t>
  </si>
  <si>
    <t>podatek leśny</t>
  </si>
  <si>
    <t>podatek od środków transportowych</t>
  </si>
  <si>
    <t>75616</t>
  </si>
  <si>
    <t>Wpływy z podatku rolnego, podatku lesnego, podatku od spadków i darowizn,podatku od czynności cywilnoprawnych oraz podatków i opłat lokalnych od osób fizycznych</t>
  </si>
  <si>
    <t>podatek od spadków i darowizn</t>
  </si>
  <si>
    <t>wpływy z opłaty targowej</t>
  </si>
  <si>
    <t>podatek od czynności cywilnoprawnych</t>
  </si>
  <si>
    <t>75618</t>
  </si>
  <si>
    <t>wpływy z opłaty skarbowej</t>
  </si>
  <si>
    <t>wpływy z opłaty eksploatacyjnej</t>
  </si>
  <si>
    <t>wpływy z opłat za wydawanie zezwoleń na sprzedaż alkoholu</t>
  </si>
  <si>
    <t>Wpływy z innych opłat stanowiacych dochody jednostek samorzadu terytorialnego na podstawie ustaw</t>
  </si>
  <si>
    <t>75621</t>
  </si>
  <si>
    <t>podatek dochodowy od osób fizycznych</t>
  </si>
  <si>
    <t>podatek dochodowy od osób prawnych</t>
  </si>
  <si>
    <t>Udziały gmin w podatkach stanowiących dochód budżetu państwa</t>
  </si>
  <si>
    <t>Dochody od osób prawnych, od osób fizycznych i od innych jednostek nieposiadających osobowości prawnej oraz wydatki związane z ich poborem</t>
  </si>
  <si>
    <t>subwencje ogólne z budżetu państwa</t>
  </si>
  <si>
    <t>75801</t>
  </si>
  <si>
    <t>Część oświatowa subwencji ogólnej dla jednostek samorzadu terytorialnego</t>
  </si>
  <si>
    <t>75807</t>
  </si>
  <si>
    <t>Część wyrównawcza subwencji ogólnej dla gmin</t>
  </si>
  <si>
    <t>75831</t>
  </si>
  <si>
    <t>Część równoważąca subwencji ogólnej dla gmin</t>
  </si>
  <si>
    <t>Różne rozliczenia</t>
  </si>
  <si>
    <t>80101</t>
  </si>
  <si>
    <t>Szkoły podstawowe</t>
  </si>
  <si>
    <t>Oświata i wychowanie</t>
  </si>
  <si>
    <t>85212</t>
  </si>
  <si>
    <t>85213</t>
  </si>
  <si>
    <t>Składki  na ubezpieczenie zdrowotne opłacane za osoby pobierające niektóre świadczenia z pomocy społecznej, niektóre świadczenia rodzinne oraz za osoby uczestniczace w zajeciach w centrum integracji społecznej</t>
  </si>
  <si>
    <t>85214</t>
  </si>
  <si>
    <t>Zasiłki i pomoc w naturze oraz składki na ubezpieczenia emerytalne i rentowe</t>
  </si>
  <si>
    <t>85219</t>
  </si>
  <si>
    <t>Ośrodki pomocy społecznej</t>
  </si>
  <si>
    <t>85295</t>
  </si>
  <si>
    <t xml:space="preserve">Opieka społeczna </t>
  </si>
  <si>
    <t>85395</t>
  </si>
  <si>
    <t>Pozostałe zadania w zakresie polityki społecznej</t>
  </si>
  <si>
    <t>Gospodarka komunalna i ochrona środowiska</t>
  </si>
  <si>
    <t>75101</t>
  </si>
  <si>
    <t>Urzedy naczelnych organów władzy państwowej, kontroli i ochrony prawa</t>
  </si>
  <si>
    <t>2007</t>
  </si>
  <si>
    <t>6207</t>
  </si>
  <si>
    <t>80110</t>
  </si>
  <si>
    <t>Gimnazja</t>
  </si>
  <si>
    <t>80148</t>
  </si>
  <si>
    <t>Stołówki szkolne i przedszkolne</t>
  </si>
  <si>
    <t>85216</t>
  </si>
  <si>
    <t>Zasiłki stałe</t>
  </si>
  <si>
    <t>90019</t>
  </si>
  <si>
    <t>Wpływy i wydatki związane z gromadzeniem środków z opłat i kar za korzystanie ze środowiska</t>
  </si>
  <si>
    <t>Wpływy z podatku rolnego, podatku leśnego, podatku od czynności cywilnoprawnych,podatków i opłat lokalnych od osób prawnych i innych jednostek organizacyjnych</t>
  </si>
  <si>
    <t>dotacje celowe w ramach programów finansowych z udziałem środków europejskich oraz środków, o których mowa w art.. 5 ust.1 pkt 3 oraz ust.3 pkt 5 i6 ustawy, lub płatności w ramach budżetu środków europejskich</t>
  </si>
  <si>
    <t>dotacje celowe otrzymane z budżetu państwa na realizację zadan bieżących z zakresu administracji rządowej oraz innych zadań zleconych gminie ustawami</t>
  </si>
  <si>
    <t>600</t>
  </si>
  <si>
    <t>Transport i łączność</t>
  </si>
  <si>
    <t>92195</t>
  </si>
  <si>
    <t>Kultura i ochrona dziedzictwa narodowego</t>
  </si>
  <si>
    <t>60016</t>
  </si>
  <si>
    <t>Drogi publiczne gminne</t>
  </si>
  <si>
    <t>0490</t>
  </si>
  <si>
    <t>Dochody wykonane</t>
  </si>
  <si>
    <t>Plan dochodów</t>
  </si>
  <si>
    <t>700</t>
  </si>
  <si>
    <t>wpływy z innych lokalnych opłat pobieranych przez jednostki samorzadu terytorialnego na podstawie odrębnych ustaw</t>
  </si>
  <si>
    <t>75814</t>
  </si>
  <si>
    <t>Różne rozliczenia finansowe</t>
  </si>
  <si>
    <t>85206</t>
  </si>
  <si>
    <t>Wspieranie rodziny</t>
  </si>
  <si>
    <t>85415</t>
  </si>
  <si>
    <t>dotacje celowe otrzymane z budżetu państwa na realizację własnych zadań bieżących gmin (związków gmin)</t>
  </si>
  <si>
    <t>Pomoc materialna dla uczniów</t>
  </si>
  <si>
    <t>Edukacyjna opieka wychowawcza</t>
  </si>
  <si>
    <t>90002</t>
  </si>
  <si>
    <t>Gospodarka odpadami</t>
  </si>
  <si>
    <t xml:space="preserve">dotacje celowe w ramach programów finansowych z udziałem środków europejskich oraz środków, o których mowa w art.. 5 ust.1 pkt 3 oraz ust.3 pkt 5 i6 ustawy, lub płatności w ramach budżetu środków  europejskich </t>
  </si>
  <si>
    <t>% wykonania</t>
  </si>
  <si>
    <t>Świadczenia rodzinne, świadczenia z funduszu alimentacyjnego oraz składki na ubezpieczenia emerytalne i rentowe z ubezpieczenia społecznego</t>
  </si>
  <si>
    <t>DOCHODY GMINY RADZANÓW ZA I PÓŁROCZE 2014 ROKU</t>
  </si>
  <si>
    <t>0870</t>
  </si>
  <si>
    <t>wpływy ze sprzedaży składników majątkowych</t>
  </si>
  <si>
    <t>dotacje celowe w ramach programów finansowanych z udziałem środków europejskich oraz środków o których mowa w art.. 5 ust. 1 pkt 3 oraz ust. 3 pkt 5 i 6 ustawy, lub płatności w ramach budżetu środków europejskich</t>
  </si>
  <si>
    <t>75075</t>
  </si>
  <si>
    <t>Promocja jednostek samorządu terytorialnego</t>
  </si>
  <si>
    <t>6669</t>
  </si>
  <si>
    <t>Wpływy ze zwrotów dotacji oraz płatności, w tym wykorzystanych niezgodnie z przeznaczeniem lub wykorzystanych z naruszeniem procedur, o których mowa w art.. 184 ustawy, pobranych nienależnie lub w nadmiernej wysokości, dotyczące dochodów majątkowych</t>
  </si>
  <si>
    <t>75095</t>
  </si>
  <si>
    <t>75113</t>
  </si>
  <si>
    <t>Wybory do Parlamentu Europejskiego</t>
  </si>
  <si>
    <t>75412</t>
  </si>
  <si>
    <t>Ochotnicze straże pożarne</t>
  </si>
  <si>
    <t>80103</t>
  </si>
  <si>
    <t>6209</t>
  </si>
  <si>
    <t>Oddziały przedszkolne w szkołach podstawowych</t>
  </si>
  <si>
    <t>Pozostałe odsetki</t>
  </si>
  <si>
    <t>0980</t>
  </si>
  <si>
    <t xml:space="preserve">wpływy z tytułu zwrotów wypłaconych </t>
  </si>
  <si>
    <t>01042</t>
  </si>
  <si>
    <t>dotacje celowe otrzymane z samorządu województwa na inwestycje i zakupy inwestycyjne realizowane na podstawie porozumień (umów) między jednostkami samorządu terytorialnego</t>
  </si>
  <si>
    <t>Wyłączenie z produkcji gruntów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</si>
</sst>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i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2" xfId="0" applyFont="1" applyBorder="1" applyAlignment="1">
      <alignment wrapText="1"/>
    </xf>
    <xf numFmtId="4" fontId="1" fillId="0" borderId="4" xfId="0" applyNumberFormat="1" applyFont="1" applyBorder="1"/>
    <xf numFmtId="4" fontId="1" fillId="0" borderId="6" xfId="0" applyNumberFormat="1" applyFont="1" applyBorder="1"/>
    <xf numFmtId="49" fontId="6" fillId="0" borderId="5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4" fontId="6" fillId="0" borderId="6" xfId="0" applyNumberFormat="1" applyFont="1" applyBorder="1"/>
    <xf numFmtId="4" fontId="7" fillId="0" borderId="6" xfId="0" applyNumberFormat="1" applyFont="1" applyBorder="1"/>
    <xf numFmtId="49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/>
    <xf numFmtId="4" fontId="9" fillId="0" borderId="6" xfId="0" applyNumberFormat="1" applyFont="1" applyBorder="1"/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6" fillId="0" borderId="5" xfId="0" applyFont="1" applyBorder="1"/>
    <xf numFmtId="0" fontId="8" fillId="0" borderId="5" xfId="0" applyFont="1" applyBorder="1"/>
    <xf numFmtId="0" fontId="7" fillId="0" borderId="5" xfId="0" applyFont="1" applyBorder="1"/>
    <xf numFmtId="0" fontId="7" fillId="0" borderId="6" xfId="0" applyFont="1" applyBorder="1"/>
    <xf numFmtId="49" fontId="7" fillId="0" borderId="6" xfId="0" applyNumberFormat="1" applyFont="1" applyBorder="1" applyAlignment="1">
      <alignment horizontal="right"/>
    </xf>
    <xf numFmtId="0" fontId="10" fillId="0" borderId="5" xfId="0" applyFont="1" applyBorder="1"/>
    <xf numFmtId="4" fontId="10" fillId="0" borderId="6" xfId="0" applyNumberFormat="1" applyFont="1" applyBorder="1"/>
    <xf numFmtId="4" fontId="11" fillId="0" borderId="6" xfId="0" applyNumberFormat="1" applyFont="1" applyBorder="1"/>
    <xf numFmtId="0" fontId="11" fillId="0" borderId="5" xfId="0" applyFont="1" applyBorder="1"/>
    <xf numFmtId="0" fontId="11" fillId="0" borderId="6" xfId="0" applyFont="1" applyBorder="1"/>
    <xf numFmtId="49" fontId="11" fillId="0" borderId="6" xfId="0" applyNumberFormat="1" applyFont="1" applyBorder="1" applyAlignment="1">
      <alignment horizontal="right"/>
    </xf>
    <xf numFmtId="0" fontId="9" fillId="0" borderId="7" xfId="0" applyFont="1" applyBorder="1"/>
    <xf numFmtId="0" fontId="9" fillId="0" borderId="8" xfId="0" applyFont="1" applyBorder="1"/>
    <xf numFmtId="49" fontId="9" fillId="0" borderId="8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8" xfId="0" applyNumberFormat="1" applyFont="1" applyBorder="1"/>
    <xf numFmtId="0" fontId="3" fillId="0" borderId="6" xfId="0" applyFont="1" applyBorder="1" applyAlignment="1">
      <alignment wrapText="1"/>
    </xf>
    <xf numFmtId="4" fontId="3" fillId="0" borderId="6" xfId="0" applyNumberFormat="1" applyFont="1" applyBorder="1"/>
    <xf numFmtId="49" fontId="12" fillId="0" borderId="5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right"/>
    </xf>
    <xf numFmtId="0" fontId="12" fillId="0" borderId="6" xfId="0" applyFont="1" applyBorder="1" applyAlignment="1">
      <alignment wrapText="1"/>
    </xf>
    <xf numFmtId="4" fontId="12" fillId="0" borderId="6" xfId="0" applyNumberFormat="1" applyFont="1" applyBorder="1"/>
    <xf numFmtId="0" fontId="12" fillId="0" borderId="5" xfId="0" applyFont="1" applyBorder="1"/>
    <xf numFmtId="0" fontId="12" fillId="0" borderId="0" xfId="0" applyFont="1"/>
    <xf numFmtId="0" fontId="12" fillId="0" borderId="9" xfId="0" applyFont="1" applyBorder="1"/>
    <xf numFmtId="49" fontId="12" fillId="0" borderId="10" xfId="0" applyNumberFormat="1" applyFont="1" applyBorder="1" applyAlignment="1">
      <alignment horizontal="right"/>
    </xf>
    <xf numFmtId="4" fontId="12" fillId="0" borderId="10" xfId="0" applyNumberFormat="1" applyFont="1" applyBorder="1"/>
    <xf numFmtId="0" fontId="3" fillId="0" borderId="9" xfId="0" applyFont="1" applyBorder="1"/>
    <xf numFmtId="49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wrapText="1"/>
    </xf>
    <xf numFmtId="4" fontId="3" fillId="0" borderId="10" xfId="0" applyNumberFormat="1" applyFont="1" applyBorder="1"/>
    <xf numFmtId="0" fontId="12" fillId="0" borderId="11" xfId="0" applyFont="1" applyBorder="1" applyAlignment="1">
      <alignment wrapText="1"/>
    </xf>
    <xf numFmtId="49" fontId="3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wrapText="1"/>
    </xf>
    <xf numFmtId="4" fontId="4" fillId="0" borderId="6" xfId="0" applyNumberFormat="1" applyFont="1" applyBorder="1"/>
    <xf numFmtId="0" fontId="8" fillId="0" borderId="10" xfId="0" applyFont="1" applyBorder="1" applyAlignment="1">
      <alignment wrapText="1"/>
    </xf>
    <xf numFmtId="49" fontId="0" fillId="0" borderId="10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3" fillId="0" borderId="5" xfId="0" applyFont="1" applyBorder="1"/>
    <xf numFmtId="49" fontId="12" fillId="0" borderId="4" xfId="0" applyNumberFormat="1" applyFont="1" applyBorder="1" applyAlignment="1">
      <alignment horizontal="right"/>
    </xf>
    <xf numFmtId="49" fontId="12" fillId="0" borderId="12" xfId="0" applyNumberFormat="1" applyFont="1" applyBorder="1" applyAlignment="1">
      <alignment horizontal="right"/>
    </xf>
    <xf numFmtId="49" fontId="12" fillId="0" borderId="13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right"/>
    </xf>
    <xf numFmtId="0" fontId="8" fillId="0" borderId="9" xfId="0" applyFont="1" applyBorder="1"/>
    <xf numFmtId="4" fontId="8" fillId="0" borderId="10" xfId="0" applyNumberFormat="1" applyFont="1" applyBorder="1"/>
    <xf numFmtId="49" fontId="12" fillId="0" borderId="14" xfId="0" applyNumberFormat="1" applyFont="1" applyBorder="1" applyAlignment="1">
      <alignment horizontal="right"/>
    </xf>
    <xf numFmtId="49" fontId="12" fillId="0" borderId="15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49" fontId="0" fillId="0" borderId="3" xfId="0" applyNumberFormat="1" applyFont="1" applyBorder="1" applyAlignment="1">
      <alignment horizontal="right"/>
    </xf>
    <xf numFmtId="49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12" fillId="0" borderId="17" xfId="0" applyNumberFormat="1" applyFont="1" applyBorder="1" applyAlignment="1">
      <alignment wrapText="1"/>
    </xf>
    <xf numFmtId="4" fontId="0" fillId="0" borderId="17" xfId="0" applyNumberFormat="1" applyFont="1" applyBorder="1"/>
    <xf numFmtId="4" fontId="0" fillId="0" borderId="17" xfId="0" applyNumberFormat="1" applyFont="1" applyBorder="1" applyAlignment="1">
      <alignment wrapText="1"/>
    </xf>
    <xf numFmtId="49" fontId="8" fillId="0" borderId="12" xfId="0" applyNumberFormat="1" applyFont="1" applyBorder="1" applyAlignment="1">
      <alignment horizontal="right"/>
    </xf>
    <xf numFmtId="49" fontId="8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right"/>
    </xf>
    <xf numFmtId="4" fontId="12" fillId="0" borderId="4" xfId="0" applyNumberFormat="1" applyFont="1" applyBorder="1"/>
    <xf numFmtId="0" fontId="12" fillId="0" borderId="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127" workbookViewId="0">
      <selection activeCell="F138" sqref="F138"/>
    </sheetView>
  </sheetViews>
  <sheetFormatPr defaultRowHeight="12.75" x14ac:dyDescent="0.2"/>
  <cols>
    <col min="1" max="1" width="6" style="32" customWidth="1"/>
    <col min="2" max="2" width="7" style="32" customWidth="1"/>
    <col min="3" max="3" width="7.140625" style="32" customWidth="1"/>
    <col min="4" max="4" width="30.28515625" style="41" customWidth="1"/>
    <col min="5" max="5" width="14.140625" style="32" customWidth="1"/>
    <col min="6" max="6" width="11.85546875" style="32" customWidth="1"/>
    <col min="7" max="7" width="8" style="32" customWidth="1"/>
  </cols>
  <sheetData>
    <row r="1" spans="1:7" x14ac:dyDescent="0.2">
      <c r="A1" s="96" t="s">
        <v>133</v>
      </c>
      <c r="B1" s="97"/>
      <c r="C1" s="97"/>
      <c r="D1" s="97"/>
      <c r="E1" s="97"/>
      <c r="F1" s="97"/>
      <c r="G1" s="97"/>
    </row>
    <row r="2" spans="1:7" ht="13.5" thickBot="1" x14ac:dyDescent="0.25">
      <c r="A2" s="4"/>
      <c r="B2" s="4"/>
      <c r="C2" s="4"/>
      <c r="D2" s="33"/>
      <c r="E2" s="4"/>
      <c r="F2" s="4"/>
      <c r="G2" s="4"/>
    </row>
    <row r="3" spans="1:7" ht="39" thickBot="1" x14ac:dyDescent="0.25">
      <c r="A3" s="83" t="s">
        <v>0</v>
      </c>
      <c r="B3" s="5" t="s">
        <v>1</v>
      </c>
      <c r="C3" s="5" t="s">
        <v>2</v>
      </c>
      <c r="D3" s="5"/>
      <c r="E3" s="68" t="s">
        <v>117</v>
      </c>
      <c r="F3" s="69" t="s">
        <v>116</v>
      </c>
      <c r="G3" s="84" t="s">
        <v>131</v>
      </c>
    </row>
    <row r="4" spans="1:7" ht="89.25" x14ac:dyDescent="0.2">
      <c r="A4" s="90" t="s">
        <v>3</v>
      </c>
      <c r="B4" s="91" t="s">
        <v>152</v>
      </c>
      <c r="C4" s="88">
        <v>6630</v>
      </c>
      <c r="D4" s="89" t="s">
        <v>153</v>
      </c>
      <c r="E4" s="92">
        <v>65000</v>
      </c>
      <c r="F4" s="93"/>
      <c r="G4" s="7">
        <f t="shared" ref="G4:G77" si="0">(F4/E4)*100</f>
        <v>0</v>
      </c>
    </row>
    <row r="5" spans="1:7" s="1" customFormat="1" ht="25.5" x14ac:dyDescent="0.2">
      <c r="A5" s="8"/>
      <c r="B5" s="60" t="s">
        <v>152</v>
      </c>
      <c r="C5" s="9" t="s">
        <v>5</v>
      </c>
      <c r="D5" s="43" t="s">
        <v>154</v>
      </c>
      <c r="E5" s="10">
        <f>SUM(E4:E4)</f>
        <v>65000</v>
      </c>
      <c r="F5" s="10">
        <f>SUM(F4:F4)</f>
        <v>0</v>
      </c>
      <c r="G5" s="7">
        <f t="shared" ref="G5" si="1">(F5/E5)*100</f>
        <v>0</v>
      </c>
    </row>
    <row r="6" spans="1:7" s="50" customFormat="1" ht="89.25" x14ac:dyDescent="0.2">
      <c r="A6" s="98" t="s">
        <v>3</v>
      </c>
      <c r="B6" s="72" t="s">
        <v>4</v>
      </c>
      <c r="C6" s="72" t="s">
        <v>7</v>
      </c>
      <c r="D6" s="34" t="s">
        <v>30</v>
      </c>
      <c r="E6" s="99">
        <v>0</v>
      </c>
      <c r="F6" s="99">
        <v>1360.45</v>
      </c>
      <c r="G6" s="99"/>
    </row>
    <row r="7" spans="1:7" ht="63.75" customHeight="1" x14ac:dyDescent="0.2">
      <c r="A7" s="85"/>
      <c r="B7" s="86"/>
      <c r="C7" s="72" t="s">
        <v>8</v>
      </c>
      <c r="D7" s="47" t="s">
        <v>108</v>
      </c>
      <c r="E7" s="6">
        <v>180571.95</v>
      </c>
      <c r="F7" s="6">
        <v>180397</v>
      </c>
      <c r="G7" s="6">
        <f t="shared" si="0"/>
        <v>99.903113412686736</v>
      </c>
    </row>
    <row r="8" spans="1:7" s="1" customFormat="1" ht="18.75" customHeight="1" x14ac:dyDescent="0.2">
      <c r="A8" s="8"/>
      <c r="B8" s="9" t="s">
        <v>4</v>
      </c>
      <c r="C8" s="9" t="s">
        <v>5</v>
      </c>
      <c r="D8" s="35" t="s">
        <v>31</v>
      </c>
      <c r="E8" s="10">
        <f>SUM(E6:E7)</f>
        <v>180571.95</v>
      </c>
      <c r="F8" s="10">
        <f>SUM(F6:F7)</f>
        <v>181757.45</v>
      </c>
      <c r="G8" s="7">
        <f t="shared" si="0"/>
        <v>100.65652500291435</v>
      </c>
    </row>
    <row r="9" spans="1:7" s="2" customFormat="1" ht="18.75" customHeight="1" x14ac:dyDescent="0.2">
      <c r="A9" s="12" t="s">
        <v>3</v>
      </c>
      <c r="B9" s="94" t="s">
        <v>6</v>
      </c>
      <c r="C9" s="95"/>
      <c r="D9" s="65" t="s">
        <v>32</v>
      </c>
      <c r="E9" s="13">
        <f>SUM(E5,E8)</f>
        <v>245571.95</v>
      </c>
      <c r="F9" s="13">
        <f>SUM(F5,F8)</f>
        <v>181757.45</v>
      </c>
      <c r="G9" s="7">
        <f t="shared" si="0"/>
        <v>74.013929522488226</v>
      </c>
    </row>
    <row r="10" spans="1:7" s="50" customFormat="1" ht="25.5" customHeight="1" x14ac:dyDescent="0.2">
      <c r="A10" s="45" t="s">
        <v>109</v>
      </c>
      <c r="B10" s="46" t="s">
        <v>113</v>
      </c>
      <c r="C10" s="46" t="s">
        <v>12</v>
      </c>
      <c r="D10" s="70" t="s">
        <v>35</v>
      </c>
      <c r="E10" s="48">
        <v>1501</v>
      </c>
      <c r="F10" s="48">
        <v>1501.51</v>
      </c>
      <c r="G10" s="7">
        <f t="shared" si="0"/>
        <v>100.03397734843438</v>
      </c>
    </row>
    <row r="11" spans="1:7" s="3" customFormat="1" ht="23.25" customHeight="1" x14ac:dyDescent="0.2">
      <c r="A11" s="59"/>
      <c r="B11" s="60" t="s">
        <v>113</v>
      </c>
      <c r="C11" s="60" t="s">
        <v>5</v>
      </c>
      <c r="D11" s="43" t="s">
        <v>114</v>
      </c>
      <c r="E11" s="44">
        <f>SUM(E10)</f>
        <v>1501</v>
      </c>
      <c r="F11" s="44">
        <f>SUM(F10)</f>
        <v>1501.51</v>
      </c>
      <c r="G11" s="7">
        <f t="shared" si="0"/>
        <v>100.03397734843438</v>
      </c>
    </row>
    <row r="12" spans="1:7" s="2" customFormat="1" ht="27" customHeight="1" x14ac:dyDescent="0.2">
      <c r="A12" s="61" t="s">
        <v>109</v>
      </c>
      <c r="B12" s="62"/>
      <c r="C12" s="62" t="s">
        <v>6</v>
      </c>
      <c r="D12" s="63" t="s">
        <v>110</v>
      </c>
      <c r="E12" s="64">
        <f>SUM(E11)</f>
        <v>1501</v>
      </c>
      <c r="F12" s="64">
        <f>SUM(F11)</f>
        <v>1501.51</v>
      </c>
      <c r="G12" s="7">
        <f t="shared" si="0"/>
        <v>100.03397734843438</v>
      </c>
    </row>
    <row r="13" spans="1:7" s="50" customFormat="1" ht="101.25" customHeight="1" x14ac:dyDescent="0.2">
      <c r="A13" s="45" t="s">
        <v>118</v>
      </c>
      <c r="B13" s="46" t="s">
        <v>33</v>
      </c>
      <c r="C13" s="46" t="s">
        <v>7</v>
      </c>
      <c r="D13" s="34" t="s">
        <v>30</v>
      </c>
      <c r="E13" s="48">
        <v>6000</v>
      </c>
      <c r="F13" s="48">
        <v>3512</v>
      </c>
      <c r="G13" s="7"/>
    </row>
    <row r="14" spans="1:7" s="50" customFormat="1" ht="28.5" customHeight="1" x14ac:dyDescent="0.2">
      <c r="A14" s="45"/>
      <c r="B14" s="46"/>
      <c r="C14" s="46" t="s">
        <v>15</v>
      </c>
      <c r="D14" s="100" t="s">
        <v>43</v>
      </c>
      <c r="E14" s="48">
        <v>0</v>
      </c>
      <c r="F14" s="48">
        <v>10.72</v>
      </c>
      <c r="G14" s="7"/>
    </row>
    <row r="15" spans="1:7" ht="19.5" customHeight="1" x14ac:dyDescent="0.2">
      <c r="A15" s="15"/>
      <c r="B15" s="16"/>
      <c r="C15" s="17" t="s">
        <v>12</v>
      </c>
      <c r="D15" s="37" t="s">
        <v>35</v>
      </c>
      <c r="E15" s="14">
        <v>7000</v>
      </c>
      <c r="F15" s="14">
        <v>3087.32</v>
      </c>
      <c r="G15" s="7">
        <f t="shared" si="0"/>
        <v>44.104571428571433</v>
      </c>
    </row>
    <row r="16" spans="1:7" s="1" customFormat="1" ht="30" customHeight="1" x14ac:dyDescent="0.2">
      <c r="A16" s="18"/>
      <c r="B16" s="9" t="s">
        <v>33</v>
      </c>
      <c r="C16" s="9" t="s">
        <v>5</v>
      </c>
      <c r="D16" s="35" t="s">
        <v>36</v>
      </c>
      <c r="E16" s="10">
        <f>SUM(E13:E15)</f>
        <v>13000</v>
      </c>
      <c r="F16" s="10">
        <f>SUM(F13:F15)</f>
        <v>6610.04</v>
      </c>
      <c r="G16" s="7">
        <f t="shared" si="0"/>
        <v>50.84646153846154</v>
      </c>
    </row>
    <row r="17" spans="1:7" s="2" customFormat="1" ht="22.5" customHeight="1" x14ac:dyDescent="0.2">
      <c r="A17" s="19">
        <v>700</v>
      </c>
      <c r="B17" s="94" t="s">
        <v>6</v>
      </c>
      <c r="C17" s="95"/>
      <c r="D17" s="36" t="s">
        <v>37</v>
      </c>
      <c r="E17" s="13">
        <f>SUM(E16)</f>
        <v>13000</v>
      </c>
      <c r="F17" s="13">
        <f>SUM(F16)</f>
        <v>6610.04</v>
      </c>
      <c r="G17" s="7">
        <f t="shared" si="0"/>
        <v>50.84646153846154</v>
      </c>
    </row>
    <row r="18" spans="1:7" ht="63.75" x14ac:dyDescent="0.2">
      <c r="A18" s="15">
        <v>750</v>
      </c>
      <c r="B18" s="16">
        <v>75011</v>
      </c>
      <c r="C18" s="17" t="s">
        <v>8</v>
      </c>
      <c r="D18" s="47" t="s">
        <v>108</v>
      </c>
      <c r="E18" s="14">
        <v>38435</v>
      </c>
      <c r="F18" s="14">
        <v>20699</v>
      </c>
      <c r="G18" s="7">
        <f t="shared" si="0"/>
        <v>53.854559646155856</v>
      </c>
    </row>
    <row r="19" spans="1:7" s="1" customFormat="1" ht="19.5" customHeight="1" x14ac:dyDescent="0.2">
      <c r="A19" s="18"/>
      <c r="B19" s="9" t="s">
        <v>38</v>
      </c>
      <c r="C19" s="9" t="s">
        <v>5</v>
      </c>
      <c r="D19" s="35" t="s">
        <v>40</v>
      </c>
      <c r="E19" s="10">
        <f>SUM(E18:E18)</f>
        <v>38435</v>
      </c>
      <c r="F19" s="10">
        <f>SUM(F18:F18)</f>
        <v>20699</v>
      </c>
      <c r="G19" s="7">
        <f t="shared" si="0"/>
        <v>53.854559646155856</v>
      </c>
    </row>
    <row r="20" spans="1:7" s="50" customFormat="1" ht="19.5" customHeight="1" x14ac:dyDescent="0.2">
      <c r="A20" s="49">
        <v>750</v>
      </c>
      <c r="B20" s="46" t="s">
        <v>41</v>
      </c>
      <c r="C20" s="46" t="s">
        <v>14</v>
      </c>
      <c r="D20" s="38" t="s">
        <v>42</v>
      </c>
      <c r="E20" s="48">
        <v>4000</v>
      </c>
      <c r="F20" s="48">
        <v>3025.2</v>
      </c>
      <c r="G20" s="7">
        <f t="shared" si="0"/>
        <v>75.63</v>
      </c>
    </row>
    <row r="21" spans="1:7" s="50" customFormat="1" ht="96.75" customHeight="1" x14ac:dyDescent="0.2">
      <c r="A21" s="49"/>
      <c r="B21" s="46"/>
      <c r="C21" s="46" t="s">
        <v>7</v>
      </c>
      <c r="D21" s="34" t="s">
        <v>30</v>
      </c>
      <c r="E21" s="48">
        <v>0</v>
      </c>
      <c r="F21" s="48">
        <v>100</v>
      </c>
      <c r="G21" s="7"/>
    </row>
    <row r="22" spans="1:7" s="50" customFormat="1" ht="26.25" customHeight="1" x14ac:dyDescent="0.2">
      <c r="A22" s="49"/>
      <c r="B22" s="46"/>
      <c r="C22" s="46" t="s">
        <v>134</v>
      </c>
      <c r="D22" s="87" t="s">
        <v>135</v>
      </c>
      <c r="E22" s="48">
        <v>32049</v>
      </c>
      <c r="F22" s="48">
        <v>32049</v>
      </c>
      <c r="G22" s="7">
        <f t="shared" si="0"/>
        <v>100</v>
      </c>
    </row>
    <row r="23" spans="1:7" s="50" customFormat="1" ht="26.25" customHeight="1" x14ac:dyDescent="0.2">
      <c r="A23" s="49"/>
      <c r="B23" s="46"/>
      <c r="C23" s="46" t="s">
        <v>15</v>
      </c>
      <c r="D23" s="100" t="s">
        <v>43</v>
      </c>
      <c r="E23" s="48">
        <v>0</v>
      </c>
      <c r="F23" s="48">
        <v>9.4600000000000009</v>
      </c>
      <c r="G23" s="7"/>
    </row>
    <row r="24" spans="1:7" ht="18.75" customHeight="1" x14ac:dyDescent="0.2">
      <c r="A24" s="20"/>
      <c r="B24" s="21"/>
      <c r="C24" s="22" t="s">
        <v>12</v>
      </c>
      <c r="D24" s="37" t="s">
        <v>35</v>
      </c>
      <c r="E24" s="11">
        <v>3000</v>
      </c>
      <c r="F24" s="11">
        <v>161</v>
      </c>
      <c r="G24" s="7">
        <f t="shared" si="0"/>
        <v>5.3666666666666671</v>
      </c>
    </row>
    <row r="25" spans="1:7" s="1" customFormat="1" ht="25.5" x14ac:dyDescent="0.2">
      <c r="A25" s="18"/>
      <c r="B25" s="9" t="s">
        <v>41</v>
      </c>
      <c r="C25" s="9" t="s">
        <v>5</v>
      </c>
      <c r="D25" s="35" t="s">
        <v>44</v>
      </c>
      <c r="E25" s="10">
        <f>SUM(E20:E24)</f>
        <v>39049</v>
      </c>
      <c r="F25" s="10">
        <f>SUM(F20:F24)</f>
        <v>35344.659999999996</v>
      </c>
      <c r="G25" s="7">
        <f t="shared" si="0"/>
        <v>90.513611103997533</v>
      </c>
    </row>
    <row r="26" spans="1:7" s="1" customFormat="1" ht="78.75" customHeight="1" x14ac:dyDescent="0.2">
      <c r="A26" s="15">
        <v>750</v>
      </c>
      <c r="B26" s="16">
        <v>75075</v>
      </c>
      <c r="C26" s="67" t="s">
        <v>96</v>
      </c>
      <c r="D26" s="47" t="s">
        <v>136</v>
      </c>
      <c r="E26" s="14">
        <v>24585.919999999998</v>
      </c>
      <c r="F26" s="14">
        <v>0</v>
      </c>
      <c r="G26" s="7">
        <f t="shared" ref="G26:G27" si="2">(F26/E26)*100</f>
        <v>0</v>
      </c>
    </row>
    <row r="27" spans="1:7" s="1" customFormat="1" ht="25.5" x14ac:dyDescent="0.2">
      <c r="A27" s="18"/>
      <c r="B27" s="9" t="s">
        <v>137</v>
      </c>
      <c r="C27" s="9" t="s">
        <v>5</v>
      </c>
      <c r="D27" s="35" t="s">
        <v>138</v>
      </c>
      <c r="E27" s="10">
        <f>SUM(E26:E26)</f>
        <v>24585.919999999998</v>
      </c>
      <c r="F27" s="10">
        <f>SUM(F26:F26)</f>
        <v>0</v>
      </c>
      <c r="G27" s="7">
        <f t="shared" si="2"/>
        <v>0</v>
      </c>
    </row>
    <row r="28" spans="1:7" s="1" customFormat="1" ht="105.75" customHeight="1" x14ac:dyDescent="0.2">
      <c r="A28" s="15">
        <v>750</v>
      </c>
      <c r="B28" s="16">
        <v>75095</v>
      </c>
      <c r="C28" s="67" t="s">
        <v>139</v>
      </c>
      <c r="D28" s="47" t="s">
        <v>140</v>
      </c>
      <c r="E28" s="14">
        <v>6228.99</v>
      </c>
      <c r="F28" s="14">
        <v>6228.99</v>
      </c>
      <c r="G28" s="7">
        <f t="shared" ref="G28:G29" si="3">(F28/E28)*100</f>
        <v>100</v>
      </c>
    </row>
    <row r="29" spans="1:7" s="1" customFormat="1" ht="21" customHeight="1" x14ac:dyDescent="0.2">
      <c r="A29" s="18"/>
      <c r="B29" s="9" t="s">
        <v>141</v>
      </c>
      <c r="C29" s="9" t="s">
        <v>5</v>
      </c>
      <c r="D29" s="35" t="s">
        <v>31</v>
      </c>
      <c r="E29" s="10">
        <f>SUM(E28:E28)</f>
        <v>6228.99</v>
      </c>
      <c r="F29" s="10">
        <f>SUM(F28:F28)</f>
        <v>6228.99</v>
      </c>
      <c r="G29" s="7">
        <f t="shared" si="3"/>
        <v>100</v>
      </c>
    </row>
    <row r="30" spans="1:7" s="2" customFormat="1" ht="26.25" customHeight="1" x14ac:dyDescent="0.2">
      <c r="A30" s="19">
        <v>750</v>
      </c>
      <c r="B30" s="94" t="s">
        <v>6</v>
      </c>
      <c r="C30" s="95"/>
      <c r="D30" s="36" t="s">
        <v>45</v>
      </c>
      <c r="E30" s="13">
        <f xml:space="preserve"> SUM(E19,E25,E27,E29)</f>
        <v>108298.91</v>
      </c>
      <c r="F30" s="13">
        <f xml:space="preserve"> SUM(F19,F25,F27,F29)</f>
        <v>62272.649999999994</v>
      </c>
      <c r="G30" s="7">
        <f t="shared" si="0"/>
        <v>57.500717227901923</v>
      </c>
    </row>
    <row r="31" spans="1:7" ht="67.5" customHeight="1" x14ac:dyDescent="0.2">
      <c r="A31" s="15">
        <v>751</v>
      </c>
      <c r="B31" s="16">
        <v>75101</v>
      </c>
      <c r="C31" s="17" t="s">
        <v>8</v>
      </c>
      <c r="D31" s="47" t="s">
        <v>108</v>
      </c>
      <c r="E31" s="14">
        <v>648</v>
      </c>
      <c r="F31" s="14">
        <v>324</v>
      </c>
      <c r="G31" s="7">
        <f t="shared" si="0"/>
        <v>50</v>
      </c>
    </row>
    <row r="32" spans="1:7" s="1" customFormat="1" ht="38.25" x14ac:dyDescent="0.2">
      <c r="A32" s="18"/>
      <c r="B32" s="9" t="s">
        <v>94</v>
      </c>
      <c r="C32" s="9" t="s">
        <v>5</v>
      </c>
      <c r="D32" s="35" t="s">
        <v>95</v>
      </c>
      <c r="E32" s="10">
        <f>SUM(E31)</f>
        <v>648</v>
      </c>
      <c r="F32" s="10">
        <f>SUM(F31)</f>
        <v>324</v>
      </c>
      <c r="G32" s="7">
        <f t="shared" si="0"/>
        <v>50</v>
      </c>
    </row>
    <row r="33" spans="1:7" s="1" customFormat="1" ht="63.75" x14ac:dyDescent="0.2">
      <c r="A33" s="15">
        <v>751</v>
      </c>
      <c r="B33" s="16">
        <v>75113</v>
      </c>
      <c r="C33" s="17" t="s">
        <v>8</v>
      </c>
      <c r="D33" s="47" t="s">
        <v>108</v>
      </c>
      <c r="E33" s="14">
        <v>5310</v>
      </c>
      <c r="F33" s="14">
        <v>5304.67</v>
      </c>
      <c r="G33" s="7">
        <f t="shared" ref="G33:G34" si="4">(F33/E33)*100</f>
        <v>99.899623352165719</v>
      </c>
    </row>
    <row r="34" spans="1:7" s="1" customFormat="1" ht="25.5" x14ac:dyDescent="0.2">
      <c r="A34" s="18"/>
      <c r="B34" s="9" t="s">
        <v>142</v>
      </c>
      <c r="C34" s="9" t="s">
        <v>5</v>
      </c>
      <c r="D34" s="35" t="s">
        <v>143</v>
      </c>
      <c r="E34" s="10">
        <f>SUM(E33)</f>
        <v>5310</v>
      </c>
      <c r="F34" s="10">
        <f>SUM(F33)</f>
        <v>5304.67</v>
      </c>
      <c r="G34" s="7">
        <f t="shared" si="4"/>
        <v>99.899623352165719</v>
      </c>
    </row>
    <row r="35" spans="1:7" s="2" customFormat="1" ht="39" customHeight="1" x14ac:dyDescent="0.2">
      <c r="A35" s="19">
        <v>751</v>
      </c>
      <c r="B35" s="94" t="s">
        <v>6</v>
      </c>
      <c r="C35" s="95"/>
      <c r="D35" s="36" t="s">
        <v>46</v>
      </c>
      <c r="E35" s="13">
        <f>SUM(E32,E34)</f>
        <v>5958</v>
      </c>
      <c r="F35" s="13">
        <f>SUM(F32,F34)</f>
        <v>5628.67</v>
      </c>
      <c r="G35" s="7">
        <f t="shared" si="0"/>
        <v>94.472473984558576</v>
      </c>
    </row>
    <row r="36" spans="1:7" s="50" customFormat="1" ht="30" customHeight="1" x14ac:dyDescent="0.2">
      <c r="A36" s="49">
        <v>754</v>
      </c>
      <c r="B36" s="46" t="s">
        <v>144</v>
      </c>
      <c r="C36" s="46" t="s">
        <v>12</v>
      </c>
      <c r="D36" s="37" t="s">
        <v>35</v>
      </c>
      <c r="E36" s="48">
        <v>23322.240000000002</v>
      </c>
      <c r="F36" s="48">
        <v>21196.59</v>
      </c>
      <c r="G36" s="7">
        <f t="shared" si="0"/>
        <v>90.885738248127097</v>
      </c>
    </row>
    <row r="37" spans="1:7" s="1" customFormat="1" ht="24" customHeight="1" x14ac:dyDescent="0.2">
      <c r="A37" s="71"/>
      <c r="B37" s="60" t="s">
        <v>144</v>
      </c>
      <c r="C37" s="60" t="s">
        <v>5</v>
      </c>
      <c r="D37" s="43" t="s">
        <v>145</v>
      </c>
      <c r="E37" s="44">
        <f>SUM(E36)</f>
        <v>23322.240000000002</v>
      </c>
      <c r="F37" s="44">
        <f>SUM(F36)</f>
        <v>21196.59</v>
      </c>
      <c r="G37" s="7">
        <f t="shared" si="0"/>
        <v>90.885738248127097</v>
      </c>
    </row>
    <row r="38" spans="1:7" s="2" customFormat="1" ht="25.5" x14ac:dyDescent="0.2">
      <c r="A38" s="19">
        <v>754</v>
      </c>
      <c r="B38" s="94" t="s">
        <v>6</v>
      </c>
      <c r="C38" s="95"/>
      <c r="D38" s="36" t="s">
        <v>47</v>
      </c>
      <c r="E38" s="13">
        <f>SUM(E37)</f>
        <v>23322.240000000002</v>
      </c>
      <c r="F38" s="13">
        <f>SUM(F37)</f>
        <v>21196.59</v>
      </c>
      <c r="G38" s="7">
        <f t="shared" si="0"/>
        <v>90.885738248127097</v>
      </c>
    </row>
    <row r="39" spans="1:7" ht="38.25" customHeight="1" x14ac:dyDescent="0.2">
      <c r="A39" s="15">
        <v>756</v>
      </c>
      <c r="B39" s="16">
        <v>75601</v>
      </c>
      <c r="C39" s="17" t="s">
        <v>16</v>
      </c>
      <c r="D39" s="37" t="s">
        <v>49</v>
      </c>
      <c r="E39" s="14">
        <v>1000</v>
      </c>
      <c r="F39" s="14">
        <v>0</v>
      </c>
      <c r="G39" s="7">
        <f t="shared" si="0"/>
        <v>0</v>
      </c>
    </row>
    <row r="40" spans="1:7" ht="25.5" x14ac:dyDescent="0.2">
      <c r="A40" s="15"/>
      <c r="B40" s="16"/>
      <c r="C40" s="17" t="s">
        <v>11</v>
      </c>
      <c r="D40" s="37" t="s">
        <v>34</v>
      </c>
      <c r="E40" s="14">
        <v>10</v>
      </c>
      <c r="F40" s="14">
        <v>0</v>
      </c>
      <c r="G40" s="7">
        <f t="shared" si="0"/>
        <v>0</v>
      </c>
    </row>
    <row r="41" spans="1:7" s="1" customFormat="1" ht="25.5" x14ac:dyDescent="0.2">
      <c r="A41" s="18"/>
      <c r="B41" s="9" t="s">
        <v>48</v>
      </c>
      <c r="C41" s="9" t="s">
        <v>5</v>
      </c>
      <c r="D41" s="35" t="s">
        <v>50</v>
      </c>
      <c r="E41" s="10">
        <f>SUM(E39:E40)</f>
        <v>1010</v>
      </c>
      <c r="F41" s="10">
        <f>SUM(F39:F40)</f>
        <v>0</v>
      </c>
      <c r="G41" s="7">
        <f t="shared" si="0"/>
        <v>0</v>
      </c>
    </row>
    <row r="42" spans="1:7" x14ac:dyDescent="0.2">
      <c r="A42" s="20">
        <v>756</v>
      </c>
      <c r="B42" s="21">
        <v>75615</v>
      </c>
      <c r="C42" s="22" t="s">
        <v>17</v>
      </c>
      <c r="D42" s="38" t="s">
        <v>52</v>
      </c>
      <c r="E42" s="11">
        <v>125016</v>
      </c>
      <c r="F42" s="11">
        <v>67746</v>
      </c>
      <c r="G42" s="7">
        <f t="shared" si="0"/>
        <v>54.189863697446725</v>
      </c>
    </row>
    <row r="43" spans="1:7" x14ac:dyDescent="0.2">
      <c r="A43" s="20"/>
      <c r="B43" s="21"/>
      <c r="C43" s="22" t="s">
        <v>18</v>
      </c>
      <c r="D43" s="38" t="s">
        <v>53</v>
      </c>
      <c r="E43" s="11">
        <v>4500</v>
      </c>
      <c r="F43" s="11">
        <v>2764</v>
      </c>
      <c r="G43" s="7">
        <f t="shared" si="0"/>
        <v>61.422222222222224</v>
      </c>
    </row>
    <row r="44" spans="1:7" x14ac:dyDescent="0.2">
      <c r="A44" s="20"/>
      <c r="B44" s="21"/>
      <c r="C44" s="22" t="s">
        <v>19</v>
      </c>
      <c r="D44" s="38" t="s">
        <v>54</v>
      </c>
      <c r="E44" s="11">
        <v>8000</v>
      </c>
      <c r="F44" s="11">
        <v>3734</v>
      </c>
      <c r="G44" s="7">
        <f t="shared" si="0"/>
        <v>46.674999999999997</v>
      </c>
    </row>
    <row r="45" spans="1:7" ht="25.5" x14ac:dyDescent="0.2">
      <c r="A45" s="20"/>
      <c r="B45" s="21"/>
      <c r="C45" s="22" t="s">
        <v>20</v>
      </c>
      <c r="D45" s="38" t="s">
        <v>55</v>
      </c>
      <c r="E45" s="11">
        <v>3000</v>
      </c>
      <c r="F45" s="11">
        <v>1935</v>
      </c>
      <c r="G45" s="7">
        <f t="shared" si="0"/>
        <v>64.5</v>
      </c>
    </row>
    <row r="46" spans="1:7" ht="25.5" x14ac:dyDescent="0.2">
      <c r="A46" s="20"/>
      <c r="B46" s="21"/>
      <c r="C46" s="46" t="s">
        <v>23</v>
      </c>
      <c r="D46" s="38" t="s">
        <v>60</v>
      </c>
      <c r="E46" s="11">
        <v>500</v>
      </c>
      <c r="F46" s="11">
        <v>0</v>
      </c>
      <c r="G46" s="7"/>
    </row>
    <row r="47" spans="1:7" ht="25.5" x14ac:dyDescent="0.2">
      <c r="A47" s="20"/>
      <c r="B47" s="21"/>
      <c r="C47" s="22" t="s">
        <v>11</v>
      </c>
      <c r="D47" s="37" t="s">
        <v>34</v>
      </c>
      <c r="E47" s="11">
        <v>800</v>
      </c>
      <c r="F47" s="11">
        <v>122</v>
      </c>
      <c r="G47" s="7">
        <f t="shared" si="0"/>
        <v>15.25</v>
      </c>
    </row>
    <row r="48" spans="1:7" s="1" customFormat="1" ht="76.5" x14ac:dyDescent="0.2">
      <c r="A48" s="18"/>
      <c r="B48" s="9" t="s">
        <v>51</v>
      </c>
      <c r="C48" s="9" t="s">
        <v>5</v>
      </c>
      <c r="D48" s="35" t="s">
        <v>106</v>
      </c>
      <c r="E48" s="10">
        <f>SUM(E42:E47)</f>
        <v>141816</v>
      </c>
      <c r="F48" s="10">
        <f>SUM(F42:F47)</f>
        <v>76301</v>
      </c>
      <c r="G48" s="7">
        <f t="shared" si="0"/>
        <v>53.802814915101258</v>
      </c>
    </row>
    <row r="49" spans="1:7" x14ac:dyDescent="0.2">
      <c r="A49" s="20">
        <v>756</v>
      </c>
      <c r="B49" s="21">
        <v>75616</v>
      </c>
      <c r="C49" s="22" t="s">
        <v>17</v>
      </c>
      <c r="D49" s="38" t="s">
        <v>52</v>
      </c>
      <c r="E49" s="11">
        <v>103000</v>
      </c>
      <c r="F49" s="11">
        <v>82111.06</v>
      </c>
      <c r="G49" s="7">
        <f t="shared" si="0"/>
        <v>79.719475728155345</v>
      </c>
    </row>
    <row r="50" spans="1:7" x14ac:dyDescent="0.2">
      <c r="A50" s="20"/>
      <c r="B50" s="21"/>
      <c r="C50" s="22" t="s">
        <v>18</v>
      </c>
      <c r="D50" s="38" t="s">
        <v>53</v>
      </c>
      <c r="E50" s="11">
        <v>668000</v>
      </c>
      <c r="F50" s="11">
        <v>348205.43</v>
      </c>
      <c r="G50" s="7">
        <f t="shared" si="0"/>
        <v>52.126561377245508</v>
      </c>
    </row>
    <row r="51" spans="1:7" x14ac:dyDescent="0.2">
      <c r="A51" s="20"/>
      <c r="B51" s="21"/>
      <c r="C51" s="22" t="s">
        <v>19</v>
      </c>
      <c r="D51" s="38" t="s">
        <v>54</v>
      </c>
      <c r="E51" s="11">
        <v>40000</v>
      </c>
      <c r="F51" s="11">
        <v>21528.240000000002</v>
      </c>
      <c r="G51" s="7">
        <f t="shared" si="0"/>
        <v>53.820600000000006</v>
      </c>
    </row>
    <row r="52" spans="1:7" ht="25.5" x14ac:dyDescent="0.2">
      <c r="A52" s="20"/>
      <c r="B52" s="21"/>
      <c r="C52" s="22" t="s">
        <v>20</v>
      </c>
      <c r="D52" s="38" t="s">
        <v>55</v>
      </c>
      <c r="E52" s="11">
        <v>71000</v>
      </c>
      <c r="F52" s="11">
        <v>41636</v>
      </c>
      <c r="G52" s="7">
        <f t="shared" si="0"/>
        <v>58.642253521126761</v>
      </c>
    </row>
    <row r="53" spans="1:7" x14ac:dyDescent="0.2">
      <c r="A53" s="20"/>
      <c r="B53" s="21"/>
      <c r="C53" s="22" t="s">
        <v>21</v>
      </c>
      <c r="D53" s="38" t="s">
        <v>58</v>
      </c>
      <c r="E53" s="11">
        <v>4000</v>
      </c>
      <c r="F53" s="11">
        <v>2892</v>
      </c>
      <c r="G53" s="7">
        <f t="shared" si="0"/>
        <v>72.3</v>
      </c>
    </row>
    <row r="54" spans="1:7" x14ac:dyDescent="0.2">
      <c r="A54" s="20"/>
      <c r="B54" s="21"/>
      <c r="C54" s="22" t="s">
        <v>22</v>
      </c>
      <c r="D54" s="38" t="s">
        <v>59</v>
      </c>
      <c r="E54" s="11">
        <v>4000</v>
      </c>
      <c r="F54" s="11">
        <v>1720</v>
      </c>
      <c r="G54" s="7">
        <f t="shared" si="0"/>
        <v>43</v>
      </c>
    </row>
    <row r="55" spans="1:7" ht="25.5" x14ac:dyDescent="0.2">
      <c r="A55" s="20"/>
      <c r="B55" s="21"/>
      <c r="C55" s="22" t="s">
        <v>23</v>
      </c>
      <c r="D55" s="38" t="s">
        <v>60</v>
      </c>
      <c r="E55" s="11">
        <v>25000</v>
      </c>
      <c r="F55" s="11">
        <v>9870</v>
      </c>
      <c r="G55" s="7">
        <f t="shared" si="0"/>
        <v>39.479999999999997</v>
      </c>
    </row>
    <row r="56" spans="1:7" ht="25.5" x14ac:dyDescent="0.2">
      <c r="A56" s="20"/>
      <c r="B56" s="21"/>
      <c r="C56" s="22" t="s">
        <v>11</v>
      </c>
      <c r="D56" s="37" t="s">
        <v>34</v>
      </c>
      <c r="E56" s="11">
        <v>7000</v>
      </c>
      <c r="F56" s="11">
        <v>2339.06</v>
      </c>
      <c r="G56" s="7">
        <f t="shared" si="0"/>
        <v>33.415142857142854</v>
      </c>
    </row>
    <row r="57" spans="1:7" s="1" customFormat="1" ht="76.5" x14ac:dyDescent="0.2">
      <c r="A57" s="18"/>
      <c r="B57" s="9" t="s">
        <v>56</v>
      </c>
      <c r="C57" s="9" t="s">
        <v>5</v>
      </c>
      <c r="D57" s="35" t="s">
        <v>57</v>
      </c>
      <c r="E57" s="10">
        <f>SUM(E49:E56)</f>
        <v>922000</v>
      </c>
      <c r="F57" s="10">
        <f>SUM(F49:F56)</f>
        <v>510301.79</v>
      </c>
      <c r="G57" s="7">
        <f t="shared" si="0"/>
        <v>55.34726572668113</v>
      </c>
    </row>
    <row r="58" spans="1:7" ht="15.75" customHeight="1" x14ac:dyDescent="0.2">
      <c r="A58" s="20">
        <v>756</v>
      </c>
      <c r="B58" s="21">
        <v>75618</v>
      </c>
      <c r="C58" s="22" t="s">
        <v>24</v>
      </c>
      <c r="D58" s="38" t="s">
        <v>62</v>
      </c>
      <c r="E58" s="11">
        <v>12000</v>
      </c>
      <c r="F58" s="11">
        <v>5670</v>
      </c>
      <c r="G58" s="7">
        <f t="shared" si="0"/>
        <v>47.25</v>
      </c>
    </row>
    <row r="59" spans="1:7" ht="21.75" customHeight="1" x14ac:dyDescent="0.2">
      <c r="A59" s="20"/>
      <c r="B59" s="21"/>
      <c r="C59" s="22" t="s">
        <v>25</v>
      </c>
      <c r="D59" s="38" t="s">
        <v>63</v>
      </c>
      <c r="E59" s="11">
        <v>7555.38</v>
      </c>
      <c r="F59" s="11">
        <v>-1842.56</v>
      </c>
      <c r="G59" s="7">
        <f t="shared" si="0"/>
        <v>-24.387390177595304</v>
      </c>
    </row>
    <row r="60" spans="1:7" ht="25.5" x14ac:dyDescent="0.2">
      <c r="A60" s="20"/>
      <c r="B60" s="21"/>
      <c r="C60" s="22" t="s">
        <v>26</v>
      </c>
      <c r="D60" s="38" t="s">
        <v>64</v>
      </c>
      <c r="E60" s="11">
        <v>36000</v>
      </c>
      <c r="F60" s="11">
        <v>27766.21</v>
      </c>
      <c r="G60" s="7">
        <f t="shared" si="0"/>
        <v>77.128361111111104</v>
      </c>
    </row>
    <row r="61" spans="1:7" ht="27.75" customHeight="1" x14ac:dyDescent="0.2">
      <c r="A61" s="20"/>
      <c r="B61" s="21"/>
      <c r="C61" s="46" t="s">
        <v>11</v>
      </c>
      <c r="D61" s="37" t="s">
        <v>34</v>
      </c>
      <c r="E61" s="11">
        <v>200</v>
      </c>
      <c r="F61" s="11">
        <v>-57</v>
      </c>
      <c r="G61" s="7">
        <f t="shared" si="0"/>
        <v>-28.499999999999996</v>
      </c>
    </row>
    <row r="62" spans="1:7" s="1" customFormat="1" ht="51" x14ac:dyDescent="0.2">
      <c r="A62" s="18"/>
      <c r="B62" s="9" t="s">
        <v>61</v>
      </c>
      <c r="C62" s="9" t="s">
        <v>5</v>
      </c>
      <c r="D62" s="35" t="s">
        <v>65</v>
      </c>
      <c r="E62" s="10">
        <f>SUM(E58:E61)</f>
        <v>55755.380000000005</v>
      </c>
      <c r="F62" s="10">
        <f>SUM(F58:F61)</f>
        <v>31536.649999999998</v>
      </c>
      <c r="G62" s="7">
        <f t="shared" si="0"/>
        <v>56.562523652426002</v>
      </c>
    </row>
    <row r="63" spans="1:7" ht="25.5" x14ac:dyDescent="0.2">
      <c r="A63" s="20">
        <v>756</v>
      </c>
      <c r="B63" s="21">
        <v>75621</v>
      </c>
      <c r="C63" s="22" t="s">
        <v>27</v>
      </c>
      <c r="D63" s="38" t="s">
        <v>67</v>
      </c>
      <c r="E63" s="11">
        <v>825198</v>
      </c>
      <c r="F63" s="11">
        <v>365523</v>
      </c>
      <c r="G63" s="7">
        <f t="shared" si="0"/>
        <v>44.295187336857332</v>
      </c>
    </row>
    <row r="64" spans="1:7" ht="25.5" x14ac:dyDescent="0.2">
      <c r="A64" s="20"/>
      <c r="B64" s="21"/>
      <c r="C64" s="22" t="s">
        <v>28</v>
      </c>
      <c r="D64" s="38" t="s">
        <v>68</v>
      </c>
      <c r="E64" s="11">
        <v>2000</v>
      </c>
      <c r="F64" s="11">
        <v>809.77</v>
      </c>
      <c r="G64" s="7">
        <f t="shared" si="0"/>
        <v>40.488500000000002</v>
      </c>
    </row>
    <row r="65" spans="1:7" s="1" customFormat="1" ht="38.25" x14ac:dyDescent="0.2">
      <c r="A65" s="18"/>
      <c r="B65" s="9" t="s">
        <v>66</v>
      </c>
      <c r="C65" s="9" t="s">
        <v>5</v>
      </c>
      <c r="D65" s="35" t="s">
        <v>69</v>
      </c>
      <c r="E65" s="10">
        <f>SUM(E63:E64)</f>
        <v>827198</v>
      </c>
      <c r="F65" s="10">
        <f>SUM(F63:F64)</f>
        <v>366332.77</v>
      </c>
      <c r="G65" s="7">
        <f t="shared" si="0"/>
        <v>44.285983525105237</v>
      </c>
    </row>
    <row r="66" spans="1:7" s="2" customFormat="1" ht="78.75" customHeight="1" x14ac:dyDescent="0.2">
      <c r="A66" s="19">
        <v>756</v>
      </c>
      <c r="B66" s="94" t="s">
        <v>6</v>
      </c>
      <c r="C66" s="95"/>
      <c r="D66" s="36" t="s">
        <v>70</v>
      </c>
      <c r="E66" s="13">
        <f>SUM(E41,E48,E57,E62,E65)</f>
        <v>1947779.38</v>
      </c>
      <c r="F66" s="13">
        <f>SUM(F41,F48,F57,F62,F65)</f>
        <v>984472.21000000008</v>
      </c>
      <c r="G66" s="7">
        <f t="shared" si="0"/>
        <v>50.543312045946401</v>
      </c>
    </row>
    <row r="67" spans="1:7" ht="25.5" x14ac:dyDescent="0.2">
      <c r="A67" s="15">
        <v>758</v>
      </c>
      <c r="B67" s="16">
        <v>75801</v>
      </c>
      <c r="C67" s="17" t="s">
        <v>29</v>
      </c>
      <c r="D67" s="37" t="s">
        <v>71</v>
      </c>
      <c r="E67" s="14">
        <v>4068942</v>
      </c>
      <c r="F67" s="14">
        <v>2503968</v>
      </c>
      <c r="G67" s="7">
        <f t="shared" si="0"/>
        <v>61.538552282141154</v>
      </c>
    </row>
    <row r="68" spans="1:7" s="1" customFormat="1" ht="38.25" x14ac:dyDescent="0.2">
      <c r="A68" s="18"/>
      <c r="B68" s="9" t="s">
        <v>72</v>
      </c>
      <c r="C68" s="9" t="s">
        <v>5</v>
      </c>
      <c r="D68" s="35" t="s">
        <v>73</v>
      </c>
      <c r="E68" s="10">
        <f>SUM(E67)</f>
        <v>4068942</v>
      </c>
      <c r="F68" s="10">
        <f>SUM(F67)</f>
        <v>2503968</v>
      </c>
      <c r="G68" s="7">
        <f t="shared" si="0"/>
        <v>61.538552282141154</v>
      </c>
    </row>
    <row r="69" spans="1:7" ht="25.5" x14ac:dyDescent="0.2">
      <c r="A69" s="20">
        <v>758</v>
      </c>
      <c r="B69" s="21">
        <v>75807</v>
      </c>
      <c r="C69" s="22" t="s">
        <v>29</v>
      </c>
      <c r="D69" s="37" t="s">
        <v>71</v>
      </c>
      <c r="E69" s="11">
        <v>2670990</v>
      </c>
      <c r="F69" s="11">
        <v>1335498</v>
      </c>
      <c r="G69" s="7">
        <f t="shared" si="0"/>
        <v>50.000112317904602</v>
      </c>
    </row>
    <row r="70" spans="1:7" s="1" customFormat="1" ht="25.5" x14ac:dyDescent="0.2">
      <c r="A70" s="18"/>
      <c r="B70" s="9" t="s">
        <v>74</v>
      </c>
      <c r="C70" s="9" t="s">
        <v>5</v>
      </c>
      <c r="D70" s="35" t="s">
        <v>75</v>
      </c>
      <c r="E70" s="10">
        <f>SUM(E69)</f>
        <v>2670990</v>
      </c>
      <c r="F70" s="10">
        <f>SUM(F69)</f>
        <v>1335498</v>
      </c>
      <c r="G70" s="7">
        <f t="shared" si="0"/>
        <v>50.000112317904602</v>
      </c>
    </row>
    <row r="71" spans="1:7" s="1" customFormat="1" ht="20.25" customHeight="1" x14ac:dyDescent="0.2">
      <c r="A71" s="49">
        <v>758</v>
      </c>
      <c r="B71" s="46" t="s">
        <v>120</v>
      </c>
      <c r="C71" s="46" t="s">
        <v>15</v>
      </c>
      <c r="D71" s="47" t="s">
        <v>43</v>
      </c>
      <c r="E71" s="48">
        <v>10000</v>
      </c>
      <c r="F71" s="48">
        <v>95.89</v>
      </c>
      <c r="G71" s="7">
        <f t="shared" si="0"/>
        <v>0.95890000000000009</v>
      </c>
    </row>
    <row r="72" spans="1:7" s="1" customFormat="1" ht="23.25" customHeight="1" x14ac:dyDescent="0.2">
      <c r="A72" s="71"/>
      <c r="B72" s="60" t="s">
        <v>120</v>
      </c>
      <c r="C72" s="60" t="s">
        <v>5</v>
      </c>
      <c r="D72" s="43" t="s">
        <v>121</v>
      </c>
      <c r="E72" s="44">
        <f>SUM(E71)</f>
        <v>10000</v>
      </c>
      <c r="F72" s="44">
        <f>SUM(F71)</f>
        <v>95.89</v>
      </c>
      <c r="G72" s="7">
        <f t="shared" si="0"/>
        <v>0.95890000000000009</v>
      </c>
    </row>
    <row r="73" spans="1:7" ht="25.5" x14ac:dyDescent="0.2">
      <c r="A73" s="20">
        <v>758</v>
      </c>
      <c r="B73" s="21">
        <v>75831</v>
      </c>
      <c r="C73" s="22" t="s">
        <v>29</v>
      </c>
      <c r="D73" s="37" t="s">
        <v>71</v>
      </c>
      <c r="E73" s="11">
        <v>5452</v>
      </c>
      <c r="F73" s="11">
        <v>2724</v>
      </c>
      <c r="G73" s="7">
        <f t="shared" si="0"/>
        <v>49.963316214233309</v>
      </c>
    </row>
    <row r="74" spans="1:7" s="1" customFormat="1" ht="25.5" x14ac:dyDescent="0.2">
      <c r="A74" s="18"/>
      <c r="B74" s="9" t="s">
        <v>76</v>
      </c>
      <c r="C74" s="9" t="s">
        <v>5</v>
      </c>
      <c r="D74" s="35" t="s">
        <v>77</v>
      </c>
      <c r="E74" s="10">
        <f>SUM(E73)</f>
        <v>5452</v>
      </c>
      <c r="F74" s="10">
        <f>SUM(F73)</f>
        <v>2724</v>
      </c>
      <c r="G74" s="7">
        <f t="shared" si="0"/>
        <v>49.963316214233309</v>
      </c>
    </row>
    <row r="75" spans="1:7" s="3" customFormat="1" ht="21" customHeight="1" x14ac:dyDescent="0.2">
      <c r="A75" s="23">
        <v>758</v>
      </c>
      <c r="B75" s="94" t="s">
        <v>6</v>
      </c>
      <c r="C75" s="95"/>
      <c r="D75" s="39" t="s">
        <v>78</v>
      </c>
      <c r="E75" s="24">
        <f>SUM(E68,E70,E72,E74)</f>
        <v>6755384</v>
      </c>
      <c r="F75" s="24">
        <f>SUM(F68,F70,F72,F74)</f>
        <v>3842285.89</v>
      </c>
      <c r="G75" s="7">
        <f t="shared" si="0"/>
        <v>56.877386836928892</v>
      </c>
    </row>
    <row r="76" spans="1:7" s="50" customFormat="1" ht="21" customHeight="1" x14ac:dyDescent="0.2">
      <c r="A76" s="49">
        <v>801</v>
      </c>
      <c r="B76" s="46" t="s">
        <v>79</v>
      </c>
      <c r="C76" s="46" t="s">
        <v>14</v>
      </c>
      <c r="D76" s="38" t="s">
        <v>42</v>
      </c>
      <c r="E76" s="48">
        <v>500</v>
      </c>
      <c r="F76" s="48">
        <v>62</v>
      </c>
      <c r="G76" s="7">
        <f t="shared" ref="G76:G139" si="5">(F76/E76)*100</f>
        <v>12.4</v>
      </c>
    </row>
    <row r="77" spans="1:7" s="50" customFormat="1" ht="93.75" customHeight="1" x14ac:dyDescent="0.2">
      <c r="A77" s="49"/>
      <c r="B77" s="46"/>
      <c r="C77" s="46" t="s">
        <v>7</v>
      </c>
      <c r="D77" s="34" t="s">
        <v>30</v>
      </c>
      <c r="E77" s="48">
        <v>33600</v>
      </c>
      <c r="F77" s="48">
        <v>30360</v>
      </c>
      <c r="G77" s="7">
        <f t="shared" si="0"/>
        <v>90.357142857142861</v>
      </c>
    </row>
    <row r="78" spans="1:7" s="50" customFormat="1" ht="21" customHeight="1" x14ac:dyDescent="0.2">
      <c r="A78" s="49"/>
      <c r="B78" s="46"/>
      <c r="C78" s="46" t="s">
        <v>15</v>
      </c>
      <c r="D78" s="47" t="s">
        <v>43</v>
      </c>
      <c r="E78" s="48">
        <v>1500</v>
      </c>
      <c r="F78" s="48">
        <v>0</v>
      </c>
      <c r="G78" s="7">
        <f t="shared" si="5"/>
        <v>0</v>
      </c>
    </row>
    <row r="79" spans="1:7" ht="17.25" customHeight="1" x14ac:dyDescent="0.2">
      <c r="A79" s="26"/>
      <c r="B79" s="27"/>
      <c r="C79" s="28" t="s">
        <v>12</v>
      </c>
      <c r="D79" s="37" t="s">
        <v>35</v>
      </c>
      <c r="E79" s="25">
        <v>1400</v>
      </c>
      <c r="F79" s="25">
        <v>309</v>
      </c>
      <c r="G79" s="7">
        <f t="shared" si="5"/>
        <v>22.071428571428573</v>
      </c>
    </row>
    <row r="80" spans="1:7" s="1" customFormat="1" ht="24" customHeight="1" x14ac:dyDescent="0.2">
      <c r="A80" s="18"/>
      <c r="B80" s="9" t="s">
        <v>79</v>
      </c>
      <c r="C80" s="9" t="s">
        <v>5</v>
      </c>
      <c r="D80" s="35" t="s">
        <v>80</v>
      </c>
      <c r="E80" s="10">
        <f>SUM(E76:E79)</f>
        <v>37000</v>
      </c>
      <c r="F80" s="10">
        <f t="shared" ref="F80" si="6">SUM(F76:F79)</f>
        <v>30731</v>
      </c>
      <c r="G80" s="7">
        <f t="shared" si="5"/>
        <v>83.056756756756755</v>
      </c>
    </row>
    <row r="81" spans="1:7" s="50" customFormat="1" ht="78.75" customHeight="1" x14ac:dyDescent="0.2">
      <c r="A81" s="49">
        <v>801</v>
      </c>
      <c r="B81" s="46" t="s">
        <v>146</v>
      </c>
      <c r="C81" s="46" t="s">
        <v>96</v>
      </c>
      <c r="D81" s="47" t="s">
        <v>136</v>
      </c>
      <c r="E81" s="48">
        <v>170464.52</v>
      </c>
      <c r="F81" s="48">
        <v>0</v>
      </c>
      <c r="G81" s="7">
        <f t="shared" si="5"/>
        <v>0</v>
      </c>
    </row>
    <row r="82" spans="1:7" s="50" customFormat="1" ht="78.75" customHeight="1" x14ac:dyDescent="0.2">
      <c r="A82" s="49"/>
      <c r="B82" s="46"/>
      <c r="C82" s="46" t="s">
        <v>9</v>
      </c>
      <c r="D82" s="47" t="s">
        <v>136</v>
      </c>
      <c r="E82" s="48">
        <v>30081.98</v>
      </c>
      <c r="F82" s="48">
        <v>0</v>
      </c>
      <c r="G82" s="7">
        <f t="shared" si="5"/>
        <v>0</v>
      </c>
    </row>
    <row r="83" spans="1:7" s="50" customFormat="1" ht="53.25" customHeight="1" x14ac:dyDescent="0.2">
      <c r="A83" s="49"/>
      <c r="B83" s="46"/>
      <c r="C83" s="46" t="s">
        <v>10</v>
      </c>
      <c r="D83" s="47" t="s">
        <v>125</v>
      </c>
      <c r="E83" s="48">
        <v>113549</v>
      </c>
      <c r="F83" s="48">
        <v>56773</v>
      </c>
      <c r="G83" s="7">
        <f t="shared" si="5"/>
        <v>49.998678984403213</v>
      </c>
    </row>
    <row r="84" spans="1:7" s="50" customFormat="1" ht="86.25" customHeight="1" x14ac:dyDescent="0.2">
      <c r="A84" s="49"/>
      <c r="B84" s="46"/>
      <c r="C84" s="46" t="s">
        <v>97</v>
      </c>
      <c r="D84" s="47" t="s">
        <v>136</v>
      </c>
      <c r="E84" s="48">
        <v>126242</v>
      </c>
      <c r="F84" s="48">
        <v>0</v>
      </c>
      <c r="G84" s="7">
        <f t="shared" si="5"/>
        <v>0</v>
      </c>
    </row>
    <row r="85" spans="1:7" s="50" customFormat="1" ht="91.5" customHeight="1" x14ac:dyDescent="0.2">
      <c r="A85" s="49"/>
      <c r="B85" s="46"/>
      <c r="C85" s="46" t="s">
        <v>147</v>
      </c>
      <c r="D85" s="47" t="s">
        <v>136</v>
      </c>
      <c r="E85" s="48">
        <v>22278</v>
      </c>
      <c r="F85" s="48">
        <v>0</v>
      </c>
      <c r="G85" s="7">
        <f t="shared" si="5"/>
        <v>0</v>
      </c>
    </row>
    <row r="86" spans="1:7" s="1" customFormat="1" ht="27.75" customHeight="1" x14ac:dyDescent="0.2">
      <c r="A86" s="18"/>
      <c r="B86" s="60" t="s">
        <v>146</v>
      </c>
      <c r="C86" s="60" t="s">
        <v>5</v>
      </c>
      <c r="D86" s="43" t="s">
        <v>148</v>
      </c>
      <c r="E86" s="10">
        <f>SUM(E81:E85)</f>
        <v>462615.5</v>
      </c>
      <c r="F86" s="10">
        <f>SUM(F81:F85)</f>
        <v>56773</v>
      </c>
      <c r="G86" s="7">
        <f t="shared" si="5"/>
        <v>12.272178515419393</v>
      </c>
    </row>
    <row r="87" spans="1:7" s="1" customFormat="1" ht="24" customHeight="1" x14ac:dyDescent="0.2">
      <c r="A87" s="18">
        <v>801</v>
      </c>
      <c r="B87" s="60" t="s">
        <v>98</v>
      </c>
      <c r="C87" s="60" t="s">
        <v>14</v>
      </c>
      <c r="D87" s="38" t="s">
        <v>42</v>
      </c>
      <c r="E87" s="10">
        <v>200</v>
      </c>
      <c r="F87" s="10">
        <v>82</v>
      </c>
      <c r="G87" s="7">
        <f t="shared" si="5"/>
        <v>41</v>
      </c>
    </row>
    <row r="88" spans="1:7" s="1" customFormat="1" ht="91.5" customHeight="1" x14ac:dyDescent="0.2">
      <c r="A88" s="18"/>
      <c r="B88" s="9"/>
      <c r="C88" s="60" t="s">
        <v>7</v>
      </c>
      <c r="D88" s="34" t="s">
        <v>30</v>
      </c>
      <c r="E88" s="10">
        <v>2000</v>
      </c>
      <c r="F88" s="10">
        <v>0</v>
      </c>
      <c r="G88" s="7">
        <f t="shared" si="5"/>
        <v>0</v>
      </c>
    </row>
    <row r="89" spans="1:7" s="1" customFormat="1" ht="20.25" customHeight="1" x14ac:dyDescent="0.2">
      <c r="A89" s="18"/>
      <c r="B89" s="9"/>
      <c r="C89" s="60" t="s">
        <v>15</v>
      </c>
      <c r="D89" s="47" t="s">
        <v>43</v>
      </c>
      <c r="E89" s="10">
        <v>200</v>
      </c>
      <c r="F89" s="10">
        <v>0</v>
      </c>
      <c r="G89" s="7">
        <f t="shared" si="5"/>
        <v>0</v>
      </c>
    </row>
    <row r="90" spans="1:7" s="1" customFormat="1" ht="18" customHeight="1" x14ac:dyDescent="0.2">
      <c r="A90" s="49"/>
      <c r="B90" s="46"/>
      <c r="C90" s="46" t="s">
        <v>12</v>
      </c>
      <c r="D90" s="47" t="s">
        <v>35</v>
      </c>
      <c r="E90" s="48">
        <v>400</v>
      </c>
      <c r="F90" s="48">
        <v>139</v>
      </c>
      <c r="G90" s="7">
        <f t="shared" si="5"/>
        <v>34.75</v>
      </c>
    </row>
    <row r="91" spans="1:7" s="1" customFormat="1" ht="24" customHeight="1" x14ac:dyDescent="0.2">
      <c r="A91" s="18"/>
      <c r="B91" s="9" t="s">
        <v>98</v>
      </c>
      <c r="C91" s="9" t="s">
        <v>5</v>
      </c>
      <c r="D91" s="35" t="s">
        <v>99</v>
      </c>
      <c r="E91" s="10">
        <f>SUM(E87:E90)</f>
        <v>2800</v>
      </c>
      <c r="F91" s="10">
        <f>SUM(F87:F90)</f>
        <v>221</v>
      </c>
      <c r="G91" s="7">
        <f t="shared" si="5"/>
        <v>7.8928571428571432</v>
      </c>
    </row>
    <row r="92" spans="1:7" s="50" customFormat="1" ht="18.75" customHeight="1" x14ac:dyDescent="0.2">
      <c r="A92" s="49">
        <v>801</v>
      </c>
      <c r="B92" s="46" t="s">
        <v>100</v>
      </c>
      <c r="C92" s="46" t="s">
        <v>14</v>
      </c>
      <c r="D92" s="47" t="s">
        <v>42</v>
      </c>
      <c r="E92" s="48">
        <v>20000</v>
      </c>
      <c r="F92" s="48">
        <v>9014</v>
      </c>
      <c r="G92" s="7">
        <f t="shared" si="5"/>
        <v>45.07</v>
      </c>
    </row>
    <row r="93" spans="1:7" s="1" customFormat="1" ht="24" customHeight="1" x14ac:dyDescent="0.2">
      <c r="A93" s="18"/>
      <c r="B93" s="9" t="s">
        <v>100</v>
      </c>
      <c r="C93" s="9" t="s">
        <v>5</v>
      </c>
      <c r="D93" s="35" t="s">
        <v>101</v>
      </c>
      <c r="E93" s="10">
        <f>SUM(E92)</f>
        <v>20000</v>
      </c>
      <c r="F93" s="10">
        <f t="shared" ref="F93" si="7">SUM(F92)</f>
        <v>9014</v>
      </c>
      <c r="G93" s="7">
        <f t="shared" si="5"/>
        <v>45.07</v>
      </c>
    </row>
    <row r="94" spans="1:7" s="2" customFormat="1" ht="21" customHeight="1" x14ac:dyDescent="0.2">
      <c r="A94" s="19">
        <v>801</v>
      </c>
      <c r="B94" s="94" t="s">
        <v>6</v>
      </c>
      <c r="C94" s="95"/>
      <c r="D94" s="36" t="s">
        <v>81</v>
      </c>
      <c r="E94" s="13">
        <f>SUM(E80,E86,E91,E93)</f>
        <v>522415.5</v>
      </c>
      <c r="F94" s="13">
        <f>SUM(F80,F86,F91,F93)</f>
        <v>96739</v>
      </c>
      <c r="G94" s="7">
        <f t="shared" si="5"/>
        <v>18.517635866470272</v>
      </c>
    </row>
    <row r="95" spans="1:7" s="50" customFormat="1" ht="51.75" customHeight="1" x14ac:dyDescent="0.2">
      <c r="A95" s="49">
        <v>852</v>
      </c>
      <c r="B95" s="73" t="s">
        <v>122</v>
      </c>
      <c r="C95" s="74" t="s">
        <v>10</v>
      </c>
      <c r="D95" s="47" t="s">
        <v>125</v>
      </c>
      <c r="E95" s="48">
        <v>22532</v>
      </c>
      <c r="F95" s="48">
        <v>22532</v>
      </c>
      <c r="G95" s="7">
        <f t="shared" si="5"/>
        <v>100</v>
      </c>
    </row>
    <row r="96" spans="1:7" s="1" customFormat="1" ht="23.25" customHeight="1" x14ac:dyDescent="0.2">
      <c r="A96" s="71"/>
      <c r="B96" s="75" t="s">
        <v>122</v>
      </c>
      <c r="C96" s="76" t="s">
        <v>5</v>
      </c>
      <c r="D96" s="43" t="s">
        <v>123</v>
      </c>
      <c r="E96" s="44">
        <f>SUM(E95)</f>
        <v>22532</v>
      </c>
      <c r="F96" s="44">
        <f>SUM(F95)</f>
        <v>22532</v>
      </c>
      <c r="G96" s="44">
        <f t="shared" si="5"/>
        <v>100</v>
      </c>
    </row>
    <row r="97" spans="1:7" s="50" customFormat="1" ht="21" customHeight="1" x14ac:dyDescent="0.2">
      <c r="A97" s="49">
        <v>852</v>
      </c>
      <c r="B97" s="73" t="s">
        <v>82</v>
      </c>
      <c r="C97" s="74" t="s">
        <v>15</v>
      </c>
      <c r="D97" s="47" t="s">
        <v>149</v>
      </c>
      <c r="E97" s="48">
        <v>500</v>
      </c>
      <c r="F97" s="48">
        <v>25</v>
      </c>
      <c r="G97" s="44">
        <f t="shared" si="5"/>
        <v>5</v>
      </c>
    </row>
    <row r="98" spans="1:7" s="50" customFormat="1" ht="21" customHeight="1" x14ac:dyDescent="0.2">
      <c r="A98" s="49"/>
      <c r="B98" s="73"/>
      <c r="C98" s="46" t="s">
        <v>12</v>
      </c>
      <c r="D98" s="47" t="s">
        <v>35</v>
      </c>
      <c r="E98" s="48">
        <v>2000</v>
      </c>
      <c r="F98" s="48">
        <v>723.4</v>
      </c>
      <c r="G98" s="44">
        <f t="shared" si="5"/>
        <v>36.169999999999995</v>
      </c>
    </row>
    <row r="99" spans="1:7" s="50" customFormat="1" ht="26.25" customHeight="1" x14ac:dyDescent="0.2">
      <c r="A99" s="49"/>
      <c r="B99" s="73"/>
      <c r="C99" s="46" t="s">
        <v>150</v>
      </c>
      <c r="D99" s="47" t="s">
        <v>151</v>
      </c>
      <c r="E99" s="48">
        <v>5000</v>
      </c>
      <c r="F99" s="48">
        <v>0</v>
      </c>
      <c r="G99" s="44">
        <f t="shared" si="5"/>
        <v>0</v>
      </c>
    </row>
    <row r="100" spans="1:7" ht="63.75" x14ac:dyDescent="0.2">
      <c r="A100" s="20"/>
      <c r="B100" s="21"/>
      <c r="C100" s="22" t="s">
        <v>8</v>
      </c>
      <c r="D100" s="47" t="s">
        <v>108</v>
      </c>
      <c r="E100" s="11">
        <v>1543000</v>
      </c>
      <c r="F100" s="11">
        <v>835000</v>
      </c>
      <c r="G100" s="7">
        <f t="shared" si="5"/>
        <v>54.1153596889177</v>
      </c>
    </row>
    <row r="101" spans="1:7" ht="63.75" x14ac:dyDescent="0.2">
      <c r="A101" s="20"/>
      <c r="B101" s="21"/>
      <c r="C101" s="22" t="s">
        <v>13</v>
      </c>
      <c r="D101" s="37" t="s">
        <v>39</v>
      </c>
      <c r="E101" s="11">
        <v>20000</v>
      </c>
      <c r="F101" s="11">
        <v>4297.03</v>
      </c>
      <c r="G101" s="7">
        <f t="shared" si="5"/>
        <v>21.485150000000001</v>
      </c>
    </row>
    <row r="102" spans="1:7" s="1" customFormat="1" ht="76.5" x14ac:dyDescent="0.2">
      <c r="A102" s="18"/>
      <c r="B102" s="9" t="s">
        <v>82</v>
      </c>
      <c r="C102" s="9" t="s">
        <v>5</v>
      </c>
      <c r="D102" s="35" t="s">
        <v>132</v>
      </c>
      <c r="E102" s="10">
        <f>SUM(E97:E101)</f>
        <v>1570500</v>
      </c>
      <c r="F102" s="10">
        <f>SUM(F97:F101)</f>
        <v>840045.43</v>
      </c>
      <c r="G102" s="7">
        <f t="shared" si="5"/>
        <v>53.489043616682586</v>
      </c>
    </row>
    <row r="103" spans="1:7" s="1" customFormat="1" ht="63.75" x14ac:dyDescent="0.2">
      <c r="A103" s="18">
        <v>852</v>
      </c>
      <c r="B103" s="60" t="s">
        <v>83</v>
      </c>
      <c r="C103" s="60" t="s">
        <v>8</v>
      </c>
      <c r="D103" s="47" t="s">
        <v>108</v>
      </c>
      <c r="E103" s="10">
        <v>1300</v>
      </c>
      <c r="F103" s="10">
        <v>200</v>
      </c>
      <c r="G103" s="7">
        <f t="shared" si="5"/>
        <v>15.384615384615385</v>
      </c>
    </row>
    <row r="104" spans="1:7" ht="51" x14ac:dyDescent="0.2">
      <c r="A104" s="20"/>
      <c r="B104" s="21"/>
      <c r="C104" s="22" t="s">
        <v>10</v>
      </c>
      <c r="D104" s="47" t="s">
        <v>125</v>
      </c>
      <c r="E104" s="11">
        <v>2100</v>
      </c>
      <c r="F104" s="11">
        <v>1550</v>
      </c>
      <c r="G104" s="7">
        <f t="shared" si="5"/>
        <v>73.80952380952381</v>
      </c>
    </row>
    <row r="105" spans="1:7" s="1" customFormat="1" ht="89.25" x14ac:dyDescent="0.2">
      <c r="A105" s="18"/>
      <c r="B105" s="9" t="s">
        <v>83</v>
      </c>
      <c r="C105" s="9" t="s">
        <v>5</v>
      </c>
      <c r="D105" s="35" t="s">
        <v>84</v>
      </c>
      <c r="E105" s="10">
        <f>SUM(E103:E104)</f>
        <v>3400</v>
      </c>
      <c r="F105" s="10">
        <f>SUM(F103:F104)</f>
        <v>1750</v>
      </c>
      <c r="G105" s="7">
        <f t="shared" si="5"/>
        <v>51.470588235294116</v>
      </c>
    </row>
    <row r="106" spans="1:7" s="50" customFormat="1" ht="20.25" customHeight="1" x14ac:dyDescent="0.2">
      <c r="A106" s="49">
        <v>852</v>
      </c>
      <c r="B106" s="46" t="s">
        <v>85</v>
      </c>
      <c r="C106" s="74" t="s">
        <v>15</v>
      </c>
      <c r="D106" s="47" t="s">
        <v>149</v>
      </c>
      <c r="E106" s="48">
        <v>500</v>
      </c>
      <c r="F106" s="48">
        <v>0</v>
      </c>
      <c r="G106" s="7">
        <f t="shared" si="5"/>
        <v>0</v>
      </c>
    </row>
    <row r="107" spans="1:7" s="50" customFormat="1" ht="16.5" customHeight="1" x14ac:dyDescent="0.2">
      <c r="A107" s="49"/>
      <c r="B107" s="46"/>
      <c r="C107" s="46" t="s">
        <v>12</v>
      </c>
      <c r="D107" s="47" t="s">
        <v>35</v>
      </c>
      <c r="E107" s="48">
        <v>4500</v>
      </c>
      <c r="F107" s="48">
        <v>0</v>
      </c>
      <c r="G107" s="7">
        <f t="shared" si="5"/>
        <v>0</v>
      </c>
    </row>
    <row r="108" spans="1:7" ht="51" x14ac:dyDescent="0.2">
      <c r="A108" s="20"/>
      <c r="B108" s="21"/>
      <c r="C108" s="22" t="s">
        <v>10</v>
      </c>
      <c r="D108" s="47" t="s">
        <v>125</v>
      </c>
      <c r="E108" s="11">
        <v>30000</v>
      </c>
      <c r="F108" s="11">
        <v>16000</v>
      </c>
      <c r="G108" s="7">
        <f t="shared" si="5"/>
        <v>53.333333333333336</v>
      </c>
    </row>
    <row r="109" spans="1:7" s="1" customFormat="1" ht="38.25" x14ac:dyDescent="0.2">
      <c r="A109" s="18"/>
      <c r="B109" s="9" t="s">
        <v>85</v>
      </c>
      <c r="C109" s="9" t="s">
        <v>5</v>
      </c>
      <c r="D109" s="35" t="s">
        <v>86</v>
      </c>
      <c r="E109" s="10">
        <f>SUM(E106:E108)</f>
        <v>35000</v>
      </c>
      <c r="F109" s="10">
        <f>SUM(F106:F108)</f>
        <v>16000</v>
      </c>
      <c r="G109" s="7">
        <f t="shared" si="5"/>
        <v>45.714285714285715</v>
      </c>
    </row>
    <row r="110" spans="1:7" s="1" customFormat="1" ht="18.75" customHeight="1" x14ac:dyDescent="0.2">
      <c r="A110" s="18">
        <v>852</v>
      </c>
      <c r="B110" s="60" t="s">
        <v>102</v>
      </c>
      <c r="C110" s="74" t="s">
        <v>15</v>
      </c>
      <c r="D110" s="47" t="s">
        <v>149</v>
      </c>
      <c r="E110" s="10">
        <v>500</v>
      </c>
      <c r="F110" s="10">
        <v>0</v>
      </c>
      <c r="G110" s="7">
        <f t="shared" si="5"/>
        <v>0</v>
      </c>
    </row>
    <row r="111" spans="1:7" s="1" customFormat="1" ht="17.25" customHeight="1" x14ac:dyDescent="0.2">
      <c r="A111" s="18"/>
      <c r="B111" s="9"/>
      <c r="C111" s="46" t="s">
        <v>12</v>
      </c>
      <c r="D111" s="47" t="s">
        <v>35</v>
      </c>
      <c r="E111" s="10">
        <v>4500</v>
      </c>
      <c r="F111" s="10">
        <v>100</v>
      </c>
      <c r="G111" s="7">
        <f t="shared" si="5"/>
        <v>2.2222222222222223</v>
      </c>
    </row>
    <row r="112" spans="1:7" s="50" customFormat="1" ht="53.25" customHeight="1" x14ac:dyDescent="0.2">
      <c r="A112" s="49"/>
      <c r="B112" s="46"/>
      <c r="C112" s="46" t="s">
        <v>10</v>
      </c>
      <c r="D112" s="47" t="s">
        <v>125</v>
      </c>
      <c r="E112" s="48">
        <v>20500</v>
      </c>
      <c r="F112" s="48">
        <v>19500</v>
      </c>
      <c r="G112" s="7">
        <f t="shared" si="5"/>
        <v>95.121951219512198</v>
      </c>
    </row>
    <row r="113" spans="1:7" s="1" customFormat="1" ht="20.25" customHeight="1" x14ac:dyDescent="0.2">
      <c r="A113" s="18"/>
      <c r="B113" s="9" t="s">
        <v>102</v>
      </c>
      <c r="C113" s="9" t="s">
        <v>5</v>
      </c>
      <c r="D113" s="35" t="s">
        <v>103</v>
      </c>
      <c r="E113" s="10">
        <f>SUM(E110:E112)</f>
        <v>25500</v>
      </c>
      <c r="F113" s="10">
        <f>SUM(F110:F112)</f>
        <v>19600</v>
      </c>
      <c r="G113" s="7">
        <f t="shared" si="5"/>
        <v>76.862745098039227</v>
      </c>
    </row>
    <row r="114" spans="1:7" ht="16.5" customHeight="1" x14ac:dyDescent="0.2">
      <c r="A114" s="20">
        <v>852</v>
      </c>
      <c r="B114" s="21">
        <v>85219</v>
      </c>
      <c r="C114" s="46" t="s">
        <v>15</v>
      </c>
      <c r="D114" s="47" t="s">
        <v>43</v>
      </c>
      <c r="E114" s="11">
        <v>200</v>
      </c>
      <c r="F114" s="11">
        <v>0</v>
      </c>
      <c r="G114" s="7">
        <f t="shared" si="5"/>
        <v>0</v>
      </c>
    </row>
    <row r="115" spans="1:7" ht="16.5" customHeight="1" x14ac:dyDescent="0.2">
      <c r="A115" s="20"/>
      <c r="B115" s="21"/>
      <c r="C115" s="46" t="s">
        <v>12</v>
      </c>
      <c r="D115" s="47" t="s">
        <v>35</v>
      </c>
      <c r="E115" s="11">
        <v>100</v>
      </c>
      <c r="F115" s="11">
        <v>23</v>
      </c>
      <c r="G115" s="7">
        <f t="shared" si="5"/>
        <v>23</v>
      </c>
    </row>
    <row r="116" spans="1:7" ht="51" x14ac:dyDescent="0.2">
      <c r="A116" s="20"/>
      <c r="B116" s="21"/>
      <c r="C116" s="22" t="s">
        <v>10</v>
      </c>
      <c r="D116" s="47" t="s">
        <v>125</v>
      </c>
      <c r="E116" s="11">
        <v>63000</v>
      </c>
      <c r="F116" s="11">
        <v>31252</v>
      </c>
      <c r="G116" s="7">
        <f t="shared" si="5"/>
        <v>49.606349206349201</v>
      </c>
    </row>
    <row r="117" spans="1:7" s="1" customFormat="1" ht="21" customHeight="1" x14ac:dyDescent="0.2">
      <c r="A117" s="18"/>
      <c r="B117" s="9" t="s">
        <v>87</v>
      </c>
      <c r="C117" s="9" t="s">
        <v>5</v>
      </c>
      <c r="D117" s="35" t="s">
        <v>88</v>
      </c>
      <c r="E117" s="10">
        <f>SUM(E114:E116)</f>
        <v>63300</v>
      </c>
      <c r="F117" s="10">
        <f>SUM(F114:F116)</f>
        <v>31275</v>
      </c>
      <c r="G117" s="7">
        <f t="shared" si="5"/>
        <v>49.407582938388629</v>
      </c>
    </row>
    <row r="118" spans="1:7" ht="63.75" x14ac:dyDescent="0.2">
      <c r="A118" s="20">
        <v>852</v>
      </c>
      <c r="B118" s="21">
        <v>85295</v>
      </c>
      <c r="C118" s="46" t="s">
        <v>8</v>
      </c>
      <c r="D118" s="47" t="s">
        <v>108</v>
      </c>
      <c r="E118" s="11">
        <v>24534</v>
      </c>
      <c r="F118" s="11">
        <v>16395</v>
      </c>
      <c r="G118" s="7">
        <f t="shared" si="5"/>
        <v>66.82562973832232</v>
      </c>
    </row>
    <row r="119" spans="1:7" ht="51" x14ac:dyDescent="0.2">
      <c r="A119" s="20"/>
      <c r="B119" s="21"/>
      <c r="C119" s="46" t="s">
        <v>10</v>
      </c>
      <c r="D119" s="47" t="s">
        <v>125</v>
      </c>
      <c r="E119" s="11">
        <v>31000</v>
      </c>
      <c r="F119" s="11">
        <v>25000</v>
      </c>
      <c r="G119" s="7">
        <f t="shared" si="5"/>
        <v>80.645161290322577</v>
      </c>
    </row>
    <row r="120" spans="1:7" s="1" customFormat="1" ht="21" customHeight="1" x14ac:dyDescent="0.2">
      <c r="A120" s="18"/>
      <c r="B120" s="9" t="s">
        <v>89</v>
      </c>
      <c r="C120" s="9" t="s">
        <v>5</v>
      </c>
      <c r="D120" s="35" t="s">
        <v>31</v>
      </c>
      <c r="E120" s="10">
        <f>SUM(E118:E119)</f>
        <v>55534</v>
      </c>
      <c r="F120" s="10">
        <f>SUM(F118:F119)</f>
        <v>41395</v>
      </c>
      <c r="G120" s="7">
        <f t="shared" si="5"/>
        <v>74.539921489537946</v>
      </c>
    </row>
    <row r="121" spans="1:7" s="2" customFormat="1" ht="22.5" customHeight="1" x14ac:dyDescent="0.2">
      <c r="A121" s="19">
        <v>852</v>
      </c>
      <c r="B121" s="94" t="s">
        <v>6</v>
      </c>
      <c r="C121" s="95"/>
      <c r="D121" s="36" t="s">
        <v>90</v>
      </c>
      <c r="E121" s="13">
        <f>SUM(E96,E102,E105,E109,E113,E117,E120)</f>
        <v>1775766</v>
      </c>
      <c r="F121" s="13">
        <f>SUM(F96,F102,F105,F109,F113,F117,F120)</f>
        <v>972597.43</v>
      </c>
      <c r="G121" s="7">
        <f t="shared" si="5"/>
        <v>54.770585200978061</v>
      </c>
    </row>
    <row r="122" spans="1:7" ht="89.25" x14ac:dyDescent="0.2">
      <c r="A122" s="15">
        <v>853</v>
      </c>
      <c r="B122" s="16">
        <v>85395</v>
      </c>
      <c r="C122" s="17" t="s">
        <v>96</v>
      </c>
      <c r="D122" s="47" t="s">
        <v>107</v>
      </c>
      <c r="E122" s="14">
        <v>63769.29</v>
      </c>
      <c r="F122" s="14">
        <v>63750.01</v>
      </c>
      <c r="G122" s="7">
        <f t="shared" si="5"/>
        <v>99.969766011194423</v>
      </c>
    </row>
    <row r="123" spans="1:7" ht="89.25" x14ac:dyDescent="0.2">
      <c r="A123" s="15"/>
      <c r="B123" s="16"/>
      <c r="C123" s="17" t="s">
        <v>9</v>
      </c>
      <c r="D123" s="47" t="s">
        <v>107</v>
      </c>
      <c r="E123" s="14">
        <v>3375</v>
      </c>
      <c r="F123" s="14">
        <v>3394.28</v>
      </c>
      <c r="G123" s="7">
        <f t="shared" si="5"/>
        <v>100.57125925925928</v>
      </c>
    </row>
    <row r="124" spans="1:7" s="1" customFormat="1" ht="21.75" customHeight="1" x14ac:dyDescent="0.2">
      <c r="A124" s="18"/>
      <c r="B124" s="9" t="s">
        <v>91</v>
      </c>
      <c r="C124" s="9" t="s">
        <v>5</v>
      </c>
      <c r="D124" s="35" t="s">
        <v>31</v>
      </c>
      <c r="E124" s="10">
        <f>SUM(E122:E123)</f>
        <v>67144.290000000008</v>
      </c>
      <c r="F124" s="10">
        <f>SUM(F122:F123)</f>
        <v>67144.290000000008</v>
      </c>
      <c r="G124" s="7">
        <f t="shared" si="5"/>
        <v>100</v>
      </c>
    </row>
    <row r="125" spans="1:7" s="2" customFormat="1" ht="25.5" x14ac:dyDescent="0.2">
      <c r="A125" s="19">
        <v>853</v>
      </c>
      <c r="B125" s="94" t="s">
        <v>6</v>
      </c>
      <c r="C125" s="95"/>
      <c r="D125" s="36" t="s">
        <v>92</v>
      </c>
      <c r="E125" s="13">
        <f>SUM(E124)</f>
        <v>67144.290000000008</v>
      </c>
      <c r="F125" s="13">
        <f>SUM(F124)</f>
        <v>67144.290000000008</v>
      </c>
      <c r="G125" s="7">
        <f t="shared" si="5"/>
        <v>100</v>
      </c>
    </row>
    <row r="126" spans="1:7" s="50" customFormat="1" ht="51" customHeight="1" x14ac:dyDescent="0.2">
      <c r="A126" s="51">
        <v>854</v>
      </c>
      <c r="B126" s="79" t="s">
        <v>124</v>
      </c>
      <c r="C126" s="80" t="s">
        <v>10</v>
      </c>
      <c r="D126" s="47" t="s">
        <v>125</v>
      </c>
      <c r="E126" s="53">
        <v>60000</v>
      </c>
      <c r="F126" s="53">
        <v>60000</v>
      </c>
      <c r="G126" s="7">
        <f t="shared" si="5"/>
        <v>100</v>
      </c>
    </row>
    <row r="127" spans="1:7" s="1" customFormat="1" ht="21" customHeight="1" x14ac:dyDescent="0.2">
      <c r="A127" s="54"/>
      <c r="B127" s="81" t="s">
        <v>124</v>
      </c>
      <c r="C127" s="82" t="s">
        <v>5</v>
      </c>
      <c r="D127" s="43" t="s">
        <v>126</v>
      </c>
      <c r="E127" s="57">
        <f>SUM(E126)</f>
        <v>60000</v>
      </c>
      <c r="F127" s="57">
        <f>SUM(F126)</f>
        <v>60000</v>
      </c>
      <c r="G127" s="44">
        <f t="shared" si="5"/>
        <v>100</v>
      </c>
    </row>
    <row r="128" spans="1:7" s="2" customFormat="1" ht="25.5" x14ac:dyDescent="0.2">
      <c r="A128" s="77">
        <v>854</v>
      </c>
      <c r="B128" s="94" t="s">
        <v>6</v>
      </c>
      <c r="C128" s="95"/>
      <c r="D128" s="63" t="s">
        <v>127</v>
      </c>
      <c r="E128" s="78">
        <f>SUM(E127)</f>
        <v>60000</v>
      </c>
      <c r="F128" s="78">
        <f>SUM(F127)</f>
        <v>60000</v>
      </c>
      <c r="G128" s="7">
        <f t="shared" si="5"/>
        <v>100</v>
      </c>
    </row>
    <row r="129" spans="1:7" s="50" customFormat="1" ht="51" x14ac:dyDescent="0.2">
      <c r="A129" s="51">
        <v>900</v>
      </c>
      <c r="B129" s="79" t="s">
        <v>128</v>
      </c>
      <c r="C129" s="46" t="s">
        <v>115</v>
      </c>
      <c r="D129" s="47" t="s">
        <v>119</v>
      </c>
      <c r="E129" s="53">
        <v>210000</v>
      </c>
      <c r="F129" s="53">
        <v>111974.64</v>
      </c>
      <c r="G129" s="7">
        <f t="shared" si="5"/>
        <v>53.321257142857149</v>
      </c>
    </row>
    <row r="130" spans="1:7" s="50" customFormat="1" ht="25.5" x14ac:dyDescent="0.2">
      <c r="A130" s="51"/>
      <c r="B130" s="79"/>
      <c r="C130" s="80" t="s">
        <v>11</v>
      </c>
      <c r="D130" s="37" t="s">
        <v>34</v>
      </c>
      <c r="E130" s="53">
        <v>0</v>
      </c>
      <c r="F130" s="53">
        <v>197.56</v>
      </c>
      <c r="G130" s="7"/>
    </row>
    <row r="131" spans="1:7" s="1" customFormat="1" ht="22.5" customHeight="1" x14ac:dyDescent="0.2">
      <c r="A131" s="54"/>
      <c r="B131" s="81" t="s">
        <v>128</v>
      </c>
      <c r="C131" s="82" t="s">
        <v>5</v>
      </c>
      <c r="D131" s="43" t="s">
        <v>129</v>
      </c>
      <c r="E131" s="57">
        <f>SUM(E129:E130)</f>
        <v>210000</v>
      </c>
      <c r="F131" s="57">
        <f>SUM(F129:F130)</f>
        <v>112172.2</v>
      </c>
      <c r="G131" s="44">
        <f t="shared" si="5"/>
        <v>53.415333333333336</v>
      </c>
    </row>
    <row r="132" spans="1:7" s="50" customFormat="1" x14ac:dyDescent="0.2">
      <c r="A132" s="51">
        <v>900</v>
      </c>
      <c r="B132" s="52" t="s">
        <v>104</v>
      </c>
      <c r="C132" s="52" t="s">
        <v>14</v>
      </c>
      <c r="D132" s="37" t="s">
        <v>42</v>
      </c>
      <c r="E132" s="53">
        <v>1000</v>
      </c>
      <c r="F132" s="53">
        <v>1386.75</v>
      </c>
      <c r="G132" s="7">
        <f t="shared" si="5"/>
        <v>138.67499999999998</v>
      </c>
    </row>
    <row r="133" spans="1:7" s="1" customFormat="1" ht="38.25" x14ac:dyDescent="0.2">
      <c r="A133" s="54"/>
      <c r="B133" s="55" t="s">
        <v>104</v>
      </c>
      <c r="C133" s="55" t="s">
        <v>5</v>
      </c>
      <c r="D133" s="56" t="s">
        <v>105</v>
      </c>
      <c r="E133" s="57">
        <f>SUM(E132)</f>
        <v>1000</v>
      </c>
      <c r="F133" s="57">
        <f>SUM(F132)</f>
        <v>1386.75</v>
      </c>
      <c r="G133" s="7">
        <f t="shared" si="5"/>
        <v>138.67499999999998</v>
      </c>
    </row>
    <row r="134" spans="1:7" s="1" customFormat="1" ht="25.5" x14ac:dyDescent="0.2">
      <c r="A134" s="19">
        <v>900</v>
      </c>
      <c r="B134" s="94" t="s">
        <v>6</v>
      </c>
      <c r="C134" s="95"/>
      <c r="D134" s="36" t="s">
        <v>93</v>
      </c>
      <c r="E134" s="13">
        <f>SUM(E131,E133)</f>
        <v>211000</v>
      </c>
      <c r="F134" s="13">
        <f>SUM(F131,F133)</f>
        <v>113558.95</v>
      </c>
      <c r="G134" s="7">
        <f t="shared" si="5"/>
        <v>53.819407582938382</v>
      </c>
    </row>
    <row r="135" spans="1:7" s="50" customFormat="1" ht="93" customHeight="1" thickBot="1" x14ac:dyDescent="0.25">
      <c r="A135" s="51">
        <v>921</v>
      </c>
      <c r="B135" s="52" t="s">
        <v>111</v>
      </c>
      <c r="C135" s="17" t="s">
        <v>96</v>
      </c>
      <c r="D135" s="47" t="s">
        <v>107</v>
      </c>
      <c r="E135" s="53">
        <v>59061.98</v>
      </c>
      <c r="F135" s="53">
        <v>24391.38</v>
      </c>
      <c r="G135" s="7">
        <f t="shared" si="5"/>
        <v>41.29793819983685</v>
      </c>
    </row>
    <row r="136" spans="1:7" s="50" customFormat="1" ht="88.5" customHeight="1" x14ac:dyDescent="0.2">
      <c r="A136" s="51"/>
      <c r="B136" s="52"/>
      <c r="C136" s="66" t="s">
        <v>97</v>
      </c>
      <c r="D136" s="58" t="s">
        <v>130</v>
      </c>
      <c r="E136" s="53">
        <v>267354</v>
      </c>
      <c r="F136" s="53">
        <v>66502</v>
      </c>
      <c r="G136" s="7">
        <f t="shared" si="5"/>
        <v>24.874136912109037</v>
      </c>
    </row>
    <row r="137" spans="1:7" s="1" customFormat="1" ht="22.5" customHeight="1" x14ac:dyDescent="0.2">
      <c r="A137" s="54"/>
      <c r="B137" s="55" t="s">
        <v>111</v>
      </c>
      <c r="C137" s="55" t="s">
        <v>5</v>
      </c>
      <c r="D137" s="56" t="s">
        <v>31</v>
      </c>
      <c r="E137" s="57">
        <f>SUM(E135:E136)</f>
        <v>326415.98</v>
      </c>
      <c r="F137" s="57">
        <f>SUM(F135:F136)</f>
        <v>90893.38</v>
      </c>
      <c r="G137" s="7">
        <f t="shared" si="5"/>
        <v>27.845873232064193</v>
      </c>
    </row>
    <row r="138" spans="1:7" s="2" customFormat="1" ht="25.5" x14ac:dyDescent="0.2">
      <c r="A138" s="19">
        <v>921</v>
      </c>
      <c r="B138" s="94" t="s">
        <v>6</v>
      </c>
      <c r="C138" s="95"/>
      <c r="D138" s="63" t="s">
        <v>112</v>
      </c>
      <c r="E138" s="13">
        <f>SUM(E137)</f>
        <v>326415.98</v>
      </c>
      <c r="F138" s="13">
        <f>SUM(F137)</f>
        <v>90893.38</v>
      </c>
      <c r="G138" s="7">
        <f t="shared" si="5"/>
        <v>27.845873232064193</v>
      </c>
    </row>
    <row r="139" spans="1:7" ht="13.5" thickBot="1" x14ac:dyDescent="0.25">
      <c r="A139" s="29"/>
      <c r="B139" s="30"/>
      <c r="C139" s="31"/>
      <c r="D139" s="40"/>
      <c r="E139" s="42">
        <f>SUM(E9,E12,E17,E30,E35,E38,E66,E75,E94,E121,E125,E128,E134,E138,)</f>
        <v>12063557.25</v>
      </c>
      <c r="F139" s="42">
        <f>SUM(F9,F12,F17,F30,F35,F38,F66,F75,F94,F121,F125,F128,F134,F138,)</f>
        <v>6506658.0599999996</v>
      </c>
      <c r="G139" s="7">
        <f t="shared" si="5"/>
        <v>53.936479308373151</v>
      </c>
    </row>
  </sheetData>
  <mergeCells count="14">
    <mergeCell ref="B138:C138"/>
    <mergeCell ref="B134:C134"/>
    <mergeCell ref="A1:G1"/>
    <mergeCell ref="B94:C94"/>
    <mergeCell ref="B121:C121"/>
    <mergeCell ref="B125:C125"/>
    <mergeCell ref="B35:C35"/>
    <mergeCell ref="B38:C38"/>
    <mergeCell ref="B66:C66"/>
    <mergeCell ref="B75:C75"/>
    <mergeCell ref="B9:C9"/>
    <mergeCell ref="B17:C17"/>
    <mergeCell ref="B30:C30"/>
    <mergeCell ref="B128:C12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27S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2014-07-23T08:10:56Z</cp:lastPrinted>
  <dcterms:created xsi:type="dcterms:W3CDTF">2010-03-05T13:33:40Z</dcterms:created>
  <dcterms:modified xsi:type="dcterms:W3CDTF">2014-07-23T08:12:31Z</dcterms:modified>
</cp:coreProperties>
</file>