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7425"/>
  </bookViews>
  <sheets>
    <sheet name="Kopia 27S" sheetId="1" r:id="rId1"/>
  </sheets>
  <calcPr calcId="145621"/>
</workbook>
</file>

<file path=xl/calcChain.xml><?xml version="1.0" encoding="utf-8"?>
<calcChain xmlns="http://schemas.openxmlformats.org/spreadsheetml/2006/main">
  <c r="F145" i="1" l="1"/>
  <c r="F144" i="1"/>
  <c r="E144" i="1"/>
  <c r="F143" i="1"/>
  <c r="E143" i="1"/>
  <c r="G142" i="1"/>
  <c r="F128" i="1"/>
  <c r="E128" i="1"/>
  <c r="G127" i="1"/>
  <c r="F137" i="1"/>
  <c r="E137" i="1"/>
  <c r="G136" i="1"/>
  <c r="F134" i="1"/>
  <c r="E134" i="1"/>
  <c r="F131" i="1"/>
  <c r="E131" i="1"/>
  <c r="G130" i="1"/>
  <c r="G112" i="1"/>
  <c r="F98" i="1"/>
  <c r="E98" i="1"/>
  <c r="G97" i="1"/>
  <c r="F90" i="1"/>
  <c r="G89" i="1"/>
  <c r="E90" i="1"/>
  <c r="G87" i="1"/>
  <c r="G86" i="1"/>
  <c r="F83" i="1"/>
  <c r="E83" i="1"/>
  <c r="G82" i="1"/>
  <c r="G79" i="1"/>
  <c r="F73" i="1"/>
  <c r="E73" i="1"/>
  <c r="G72" i="1"/>
  <c r="G62" i="1"/>
  <c r="E63" i="1"/>
  <c r="G55" i="1"/>
  <c r="G46" i="1"/>
  <c r="F34" i="1"/>
  <c r="E34" i="1"/>
  <c r="E35" i="1" s="1"/>
  <c r="G33" i="1"/>
  <c r="G25" i="1"/>
  <c r="F12" i="1"/>
  <c r="E12" i="1"/>
  <c r="G11" i="1"/>
  <c r="G10" i="1"/>
  <c r="G143" i="1" l="1"/>
  <c r="G83" i="1"/>
  <c r="G131" i="1"/>
  <c r="G98" i="1"/>
  <c r="G12" i="1"/>
  <c r="G73" i="1"/>
  <c r="G34" i="1"/>
  <c r="F35" i="1"/>
  <c r="G35" i="1" s="1"/>
  <c r="F141" i="1"/>
  <c r="E141" i="1"/>
  <c r="G140" i="1"/>
  <c r="G139" i="1"/>
  <c r="F120" i="1"/>
  <c r="E120" i="1"/>
  <c r="G117" i="1"/>
  <c r="G116" i="1"/>
  <c r="F115" i="1"/>
  <c r="E115" i="1"/>
  <c r="G78" i="1"/>
  <c r="G17" i="1"/>
  <c r="G16" i="1"/>
  <c r="F14" i="1"/>
  <c r="F15" i="1" s="1"/>
  <c r="E14" i="1"/>
  <c r="E15" i="1" s="1"/>
  <c r="G6" i="1"/>
  <c r="F5" i="1"/>
  <c r="E5" i="1"/>
  <c r="G4" i="1"/>
  <c r="G141" i="1" l="1"/>
  <c r="G5" i="1"/>
  <c r="G144" i="1"/>
  <c r="G132" i="1"/>
  <c r="F28" i="1" l="1"/>
  <c r="E28" i="1"/>
  <c r="G24" i="1"/>
  <c r="G135" i="1" l="1"/>
  <c r="G118" i="1"/>
  <c r="G113" i="1"/>
  <c r="F105" i="1"/>
  <c r="E105" i="1"/>
  <c r="G103" i="1"/>
  <c r="F92" i="1"/>
  <c r="G85" i="1"/>
  <c r="G84" i="1"/>
  <c r="G13" i="1"/>
  <c r="G15" i="1" l="1"/>
  <c r="G14" i="1"/>
  <c r="F138" i="1"/>
  <c r="E138" i="1"/>
  <c r="G99" i="1"/>
  <c r="F95" i="1"/>
  <c r="E95" i="1"/>
  <c r="G88" i="1"/>
  <c r="F81" i="1"/>
  <c r="F96" i="1" s="1"/>
  <c r="E81" i="1"/>
  <c r="G47" i="1"/>
  <c r="F133" i="1" l="1"/>
  <c r="E133" i="1"/>
  <c r="E8" i="1"/>
  <c r="E19" i="1"/>
  <c r="E20" i="1" s="1"/>
  <c r="E23" i="1"/>
  <c r="E29" i="1" s="1"/>
  <c r="E31" i="1"/>
  <c r="E32" i="1" s="1"/>
  <c r="E37" i="1"/>
  <c r="E38" i="1" s="1"/>
  <c r="E41" i="1"/>
  <c r="E48" i="1"/>
  <c r="E58" i="1"/>
  <c r="E66" i="1"/>
  <c r="E69" i="1"/>
  <c r="E71" i="1"/>
  <c r="E75" i="1"/>
  <c r="E92" i="1"/>
  <c r="E96" i="1" s="1"/>
  <c r="E102" i="1"/>
  <c r="E108" i="1"/>
  <c r="E111" i="1"/>
  <c r="E124" i="1"/>
  <c r="E125" i="1" s="1"/>
  <c r="E129" i="1"/>
  <c r="E145" i="1" s="1"/>
  <c r="F8" i="1"/>
  <c r="F19" i="1"/>
  <c r="F20" i="1" s="1"/>
  <c r="F23" i="1"/>
  <c r="F29" i="1" s="1"/>
  <c r="F31" i="1"/>
  <c r="F32" i="1" s="1"/>
  <c r="F37" i="1"/>
  <c r="F38" i="1" s="1"/>
  <c r="F41" i="1"/>
  <c r="F48" i="1"/>
  <c r="F58" i="1"/>
  <c r="F63" i="1"/>
  <c r="F66" i="1"/>
  <c r="F69" i="1"/>
  <c r="F71" i="1"/>
  <c r="F75" i="1"/>
  <c r="G90" i="1"/>
  <c r="G95" i="1"/>
  <c r="F102" i="1"/>
  <c r="G105" i="1"/>
  <c r="F108" i="1"/>
  <c r="F111" i="1"/>
  <c r="G115" i="1"/>
  <c r="F124" i="1"/>
  <c r="F125" i="1" s="1"/>
  <c r="F129" i="1"/>
  <c r="G110" i="1"/>
  <c r="G109" i="1"/>
  <c r="G91" i="1"/>
  <c r="G122" i="1"/>
  <c r="G106" i="1"/>
  <c r="G100" i="1"/>
  <c r="G94" i="1"/>
  <c r="G93" i="1"/>
  <c r="G80" i="1"/>
  <c r="G64" i="1"/>
  <c r="G61" i="1"/>
  <c r="G59" i="1"/>
  <c r="G54" i="1"/>
  <c r="G53" i="1"/>
  <c r="G52" i="1"/>
  <c r="G51" i="1"/>
  <c r="G50" i="1"/>
  <c r="G49" i="1"/>
  <c r="G45" i="1"/>
  <c r="G44" i="1"/>
  <c r="G43" i="1"/>
  <c r="G42" i="1"/>
  <c r="G39" i="1"/>
  <c r="G26" i="1"/>
  <c r="G21" i="1"/>
  <c r="G126" i="1"/>
  <c r="G123" i="1"/>
  <c r="G119" i="1"/>
  <c r="G114" i="1"/>
  <c r="G107" i="1"/>
  <c r="G104" i="1"/>
  <c r="G101" i="1"/>
  <c r="G74" i="1"/>
  <c r="G70" i="1"/>
  <c r="G68" i="1"/>
  <c r="G65" i="1"/>
  <c r="G57" i="1"/>
  <c r="G56" i="1"/>
  <c r="G40" i="1"/>
  <c r="G36" i="1"/>
  <c r="G30" i="1"/>
  <c r="G27" i="1"/>
  <c r="G22" i="1"/>
  <c r="G18" i="1"/>
  <c r="G7" i="1"/>
  <c r="F121" i="1" l="1"/>
  <c r="G66" i="1"/>
  <c r="E121" i="1"/>
  <c r="F76" i="1"/>
  <c r="E76" i="1"/>
  <c r="F9" i="1"/>
  <c r="E9" i="1"/>
  <c r="G108" i="1"/>
  <c r="G133" i="1"/>
  <c r="G71" i="1"/>
  <c r="G58" i="1"/>
  <c r="G102" i="1"/>
  <c r="G75" i="1"/>
  <c r="G20" i="1"/>
  <c r="G8" i="1"/>
  <c r="G37" i="1"/>
  <c r="G125" i="1"/>
  <c r="G69" i="1"/>
  <c r="G32" i="1"/>
  <c r="E67" i="1"/>
  <c r="G137" i="1"/>
  <c r="F67" i="1"/>
  <c r="G96" i="1"/>
  <c r="G23" i="1"/>
  <c r="G41" i="1"/>
  <c r="G48" i="1"/>
  <c r="G38" i="1"/>
  <c r="G19" i="1"/>
  <c r="G81" i="1"/>
  <c r="G124" i="1"/>
  <c r="G129" i="1"/>
  <c r="G120" i="1"/>
  <c r="G111" i="1"/>
  <c r="G92" i="1"/>
  <c r="G63" i="1"/>
  <c r="G31" i="1"/>
  <c r="G128" i="1"/>
  <c r="G28" i="1"/>
  <c r="G9" i="1" l="1"/>
  <c r="G76" i="1"/>
  <c r="G134" i="1"/>
  <c r="G67" i="1"/>
  <c r="G121" i="1"/>
  <c r="G138" i="1"/>
  <c r="G29" i="1"/>
  <c r="G145" i="1" l="1"/>
</calcChain>
</file>

<file path=xl/sharedStrings.xml><?xml version="1.0" encoding="utf-8"?>
<sst xmlns="http://schemas.openxmlformats.org/spreadsheetml/2006/main" count="354" uniqueCount="166">
  <si>
    <t>Dział</t>
  </si>
  <si>
    <t>Rozdział</t>
  </si>
  <si>
    <t>Paragraf</t>
  </si>
  <si>
    <t>Plan</t>
  </si>
  <si>
    <t xml:space="preserve">Dochody wykonane </t>
  </si>
  <si>
    <t>010</t>
  </si>
  <si>
    <t>01095</t>
  </si>
  <si>
    <t>Razem</t>
  </si>
  <si>
    <t>Ogółem</t>
  </si>
  <si>
    <t>%wyko-nania</t>
  </si>
  <si>
    <t>0750</t>
  </si>
  <si>
    <t>2010</t>
  </si>
  <si>
    <t>2009</t>
  </si>
  <si>
    <t>2030</t>
  </si>
  <si>
    <t>0910</t>
  </si>
  <si>
    <t>0970</t>
  </si>
  <si>
    <t>2360</t>
  </si>
  <si>
    <t>0690</t>
  </si>
  <si>
    <t>0920</t>
  </si>
  <si>
    <t>0350</t>
  </si>
  <si>
    <t>0310</t>
  </si>
  <si>
    <t>0320</t>
  </si>
  <si>
    <t>0330</t>
  </si>
  <si>
    <t>0340</t>
  </si>
  <si>
    <t>0360</t>
  </si>
  <si>
    <t>0430</t>
  </si>
  <si>
    <t>0500</t>
  </si>
  <si>
    <t>0410</t>
  </si>
  <si>
    <t>0460</t>
  </si>
  <si>
    <t>0480</t>
  </si>
  <si>
    <t>0010</t>
  </si>
  <si>
    <t>0020</t>
  </si>
  <si>
    <t>2920</t>
  </si>
  <si>
    <t>2910</t>
  </si>
  <si>
    <t>0830</t>
  </si>
  <si>
    <t>dochody z najmu i dzierżawy składników majątkowych Skarbu państwa, jednostek samorządu terytorialnego lub innych jednostek zaliczanych do sektora finansów publicznych oraz innych umów o podobnym charakterze</t>
  </si>
  <si>
    <t>Pozostała działalność</t>
  </si>
  <si>
    <t>Rolnictwo i łowiectwo</t>
  </si>
  <si>
    <t>70005</t>
  </si>
  <si>
    <t>odsetki od nieterminowych wpłat z tytułu podatków i opłat</t>
  </si>
  <si>
    <t>wpływy z różnych dochodów</t>
  </si>
  <si>
    <t>Gospodarka gruntami i nieruchomościami</t>
  </si>
  <si>
    <t>Gospodarka mieszkaniowa</t>
  </si>
  <si>
    <t>75011</t>
  </si>
  <si>
    <t>dochody jednostek samorządu terytorialnego związane z realizacją zadań z zakresu administracji rządowej oraz innych zadań zleconych ustawami</t>
  </si>
  <si>
    <t>Urzedy wojewódzkie</t>
  </si>
  <si>
    <t>75023</t>
  </si>
  <si>
    <t>wpływy z różnych opłat</t>
  </si>
  <si>
    <t>pozostałe odsetki</t>
  </si>
  <si>
    <t>Urzędy gmin (miast i miast na prawach powiatu)</t>
  </si>
  <si>
    <t>Administracja publiczna</t>
  </si>
  <si>
    <t>Urzędy naczelnych organów władzy państwowej, kontroli i ochrony prawa oraz sądownictwa</t>
  </si>
  <si>
    <t>Bezpieczeństwo publiczne i ochrona przeciwpożarowa</t>
  </si>
  <si>
    <t>75601</t>
  </si>
  <si>
    <t>podatek od działalności gospodarczej osób fizycznych, opłacany w formie karty podatkowej</t>
  </si>
  <si>
    <t>Wpływy z podatku dochodowego od osób fizycznych</t>
  </si>
  <si>
    <t>75615</t>
  </si>
  <si>
    <t>podatek od nieruchomości</t>
  </si>
  <si>
    <t>podatek rolny</t>
  </si>
  <si>
    <t>podatek leśny</t>
  </si>
  <si>
    <t>podatek od środków transportowych</t>
  </si>
  <si>
    <t>75616</t>
  </si>
  <si>
    <t>Wpływy z podatku rolnego, podatku lesnego, podatku od spadków i darowizn,podatku od czynności cywilnoprawnych oraz podatków i opłat lokalnych od osób fizycznych</t>
  </si>
  <si>
    <t>podatek od spadków i darowizn</t>
  </si>
  <si>
    <t>wpływy z opłaty targowej</t>
  </si>
  <si>
    <t>podatek od czynności cywilnoprawnych</t>
  </si>
  <si>
    <t>75618</t>
  </si>
  <si>
    <t>wpływy z opłaty skarbowej</t>
  </si>
  <si>
    <t>wpływy z opłaty eksploatacyjnej</t>
  </si>
  <si>
    <t>wpływy z opłat za wydawanie zezwoleń na sprzedaż alkoholu</t>
  </si>
  <si>
    <t>Wpływy z innych opłat stanowiacych dochody jednostek samorzadu terytorialnego na podstawie ustaw</t>
  </si>
  <si>
    <t>75621</t>
  </si>
  <si>
    <t>podatek dochodowy od osób fizycznych</t>
  </si>
  <si>
    <t>podatek dochodowy od osób prawnych</t>
  </si>
  <si>
    <t>Udziały gmin w podatkach stanowiących dochód budżetu państwa</t>
  </si>
  <si>
    <t>Dochody od osób prawnych, od osób fizycznych i od innych jednostek nieposiadających osobowości prawnej oraz wydatki związane z ich poborem</t>
  </si>
  <si>
    <t>subwencje ogólne z budżetu państwa</t>
  </si>
  <si>
    <t>75801</t>
  </si>
  <si>
    <t>Część oświatowa subwencji ogólnej dla jednostek samorzadu terytorialnego</t>
  </si>
  <si>
    <t>75807</t>
  </si>
  <si>
    <t>Część wyrównawcza subwencji ogólnej dla gmin</t>
  </si>
  <si>
    <t>75831</t>
  </si>
  <si>
    <t>Część równoważąca subwencji ogólnej dla gmin</t>
  </si>
  <si>
    <t>Różne rozliczenia</t>
  </si>
  <si>
    <t>80101</t>
  </si>
  <si>
    <t>dotacje celowe otrzymane z budżetu państwa na realizację własnych zadań bieżących gmin</t>
  </si>
  <si>
    <t>Szkoły podstawowe</t>
  </si>
  <si>
    <t>80195</t>
  </si>
  <si>
    <t>Oświata i wychowanie</t>
  </si>
  <si>
    <t>85212</t>
  </si>
  <si>
    <t>wpływy ze zwrotów dotacji wykorzystanych niezgodnie z przeznaczeniem lub pobranych w nadmiernej wysokości</t>
  </si>
  <si>
    <t>Świadczenia rodzinne, świadczenia z funduszu alimentacyjnego oraz składki na ubezpieczenia emerytalne i rentowe z ubezpieczenis społecznego</t>
  </si>
  <si>
    <t>85213</t>
  </si>
  <si>
    <t>Składki  na ubezpieczenie zdrowotne opłacane za osoby pobierające niektóre świadczenia z pomocy społecznej, niektóre świadczenia rodzinne oraz za osoby uczestniczace w zajeciach w centrum integracji społecznej</t>
  </si>
  <si>
    <t>85214</t>
  </si>
  <si>
    <t>Zasiłki i pomoc w naturze oraz składki na ubezpieczenia emerytalne i rentowe</t>
  </si>
  <si>
    <t>85219</t>
  </si>
  <si>
    <t>Ośrodki pomocy społecznej</t>
  </si>
  <si>
    <t>85295</t>
  </si>
  <si>
    <t xml:space="preserve">Opieka społeczna </t>
  </si>
  <si>
    <t>85395</t>
  </si>
  <si>
    <t>Pozostałe zadania w zakresie polityki społecznej</t>
  </si>
  <si>
    <t>85415</t>
  </si>
  <si>
    <t>Pomoc materialna dla uczniów</t>
  </si>
  <si>
    <t>Edukacyjna opieka wychowawcza</t>
  </si>
  <si>
    <t>wpływy z usług</t>
  </si>
  <si>
    <t>Gospodarka komunalna i ochrona środowiska</t>
  </si>
  <si>
    <t>75101</t>
  </si>
  <si>
    <t>Urzedy naczelnych organów władzy państwowej, kontroli i ochrony prawa</t>
  </si>
  <si>
    <t>2007</t>
  </si>
  <si>
    <t>6207</t>
  </si>
  <si>
    <t>80110</t>
  </si>
  <si>
    <t>Gimnazja</t>
  </si>
  <si>
    <t>80148</t>
  </si>
  <si>
    <t>Stołówki szkolne i przedszkolne</t>
  </si>
  <si>
    <t>85216</t>
  </si>
  <si>
    <t>Zasiłki stałe</t>
  </si>
  <si>
    <t>90019</t>
  </si>
  <si>
    <t>Wpływy i wydatki związane z gromadzeniem środków z opłat i kar za korzystanie ze środowiska</t>
  </si>
  <si>
    <t>Wpływy z podatku rolnego, podatku leśnego, podatku od czynności cywilnoprawnych,podatków i opłat lokalnych od osób prawnych i innych jednostek organizacyjnych</t>
  </si>
  <si>
    <t>dotacje celowe w ramach programów finansowych z udziałem środków europejskich oraz środków, o których mowa w art.. 5 ust.1 pkt 3 oraz ust.3 pkt 5 i6 ustawy, lub płatności w ramach budżetu środków europejskich</t>
  </si>
  <si>
    <t>dotacje celowe otrzymane z budżetu państwa na realizację zadan bieżących z zakresu administracji rządowej oraz innych zadań zleconych gminie ustawami</t>
  </si>
  <si>
    <t>75414</t>
  </si>
  <si>
    <t>Obrona cywilna</t>
  </si>
  <si>
    <t>600</t>
  </si>
  <si>
    <t>60078</t>
  </si>
  <si>
    <t>Usuwanie skutków klęsk żywiołowych</t>
  </si>
  <si>
    <t>Transport i łączność</t>
  </si>
  <si>
    <t>6330</t>
  </si>
  <si>
    <t>dotacje celowe otrzymane z budżetu państwa na realizację inwestycji i zakupów inwestycyjnych własnych gmin</t>
  </si>
  <si>
    <t>92195</t>
  </si>
  <si>
    <t>Kultura i ochrona dziedzictwa narodowego</t>
  </si>
  <si>
    <t>01042</t>
  </si>
  <si>
    <t>6630</t>
  </si>
  <si>
    <t>dotacje celowe otrzymane z samorządu województwa na inwestycje i zakupy inwestycyjne realizowane na podstawie porozumień (umów) między jednostkami samorządu terytorialnego</t>
  </si>
  <si>
    <t>Wyłączenie z produkcji gruntów rolnych</t>
  </si>
  <si>
    <t>92605</t>
  </si>
  <si>
    <t>Zadania w zakresie kultury fizycznej</t>
  </si>
  <si>
    <t>Kultura fizyczna</t>
  </si>
  <si>
    <t>DOCHODY GMINY RADZANÓW ZA  2013 ROK</t>
  </si>
  <si>
    <t>60016</t>
  </si>
  <si>
    <t>6290</t>
  </si>
  <si>
    <t>środki na dofinansowanie własnych inwestycji gmin, powiatów, samorządów województw, pozyskane z innych źródeł</t>
  </si>
  <si>
    <t>Drogi publiczne gminne</t>
  </si>
  <si>
    <t>75212</t>
  </si>
  <si>
    <t>Pozostałe wydatki obronne</t>
  </si>
  <si>
    <t>Obrona narodowa</t>
  </si>
  <si>
    <t>0490</t>
  </si>
  <si>
    <t>wpływy z innych lokalnych opłat pobieranych przez jednostki samorządu terytorialnego na podstawie odrębnych ustaw</t>
  </si>
  <si>
    <t>75814</t>
  </si>
  <si>
    <t>Różne rozliczenia finansowe</t>
  </si>
  <si>
    <t>80103</t>
  </si>
  <si>
    <t>Oddziały przedszkolne w szkołach podstawowych</t>
  </si>
  <si>
    <t>2700</t>
  </si>
  <si>
    <t>środki na dofinansowanie własnych zadań bieżących gmin, powiatów, samorządów województw, pozyskane z innych źródeł</t>
  </si>
  <si>
    <t>85206</t>
  </si>
  <si>
    <t>Wspieranie rodziny</t>
  </si>
  <si>
    <t>90002</t>
  </si>
  <si>
    <t>2710</t>
  </si>
  <si>
    <t>dotacja celowa na pomoc finansową udzielanąmiędzy jednostkami samorządu terytorialnego na dofinansowanie własnych zadań bieżących</t>
  </si>
  <si>
    <t>Gospodarka odpadami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</si>
  <si>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</si>
  <si>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</si>
  <si>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>92695</t>
  </si>
  <si>
    <t>6260</t>
  </si>
  <si>
    <t>dotacje otrzymane z państwowych funduszy celowych na finansowanie lub dofinansowanie kosztów realizacji inwestycji i zakupów inwestycyjnych jednostek sektora finansów publicznych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</si>
</sst>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charset val="238"/>
    </font>
    <font>
      <sz val="10"/>
      <name val="Arial"/>
      <charset val="238"/>
    </font>
    <font>
      <b/>
      <sz val="10"/>
      <name val="Arial"/>
      <charset val="238"/>
    </font>
    <font>
      <sz val="10"/>
      <name val="Arial"/>
      <charset val="238"/>
    </font>
    <font>
      <b/>
      <i/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49" fontId="1" fillId="0" borderId="3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right"/>
    </xf>
    <xf numFmtId="4" fontId="1" fillId="0" borderId="4" xfId="0" applyNumberFormat="1" applyFont="1" applyBorder="1"/>
    <xf numFmtId="49" fontId="1" fillId="0" borderId="5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4" fontId="1" fillId="0" borderId="6" xfId="0" applyNumberFormat="1" applyFont="1" applyBorder="1"/>
    <xf numFmtId="49" fontId="6" fillId="0" borderId="5" xfId="0" applyNumberFormat="1" applyFont="1" applyBorder="1" applyAlignment="1">
      <alignment horizontal="right"/>
    </xf>
    <xf numFmtId="49" fontId="6" fillId="0" borderId="6" xfId="0" applyNumberFormat="1" applyFont="1" applyBorder="1" applyAlignment="1">
      <alignment horizontal="right"/>
    </xf>
    <xf numFmtId="4" fontId="6" fillId="0" borderId="6" xfId="0" applyNumberFormat="1" applyFont="1" applyBorder="1"/>
    <xf numFmtId="4" fontId="7" fillId="0" borderId="6" xfId="0" applyNumberFormat="1" applyFont="1" applyBorder="1"/>
    <xf numFmtId="49" fontId="8" fillId="0" borderId="5" xfId="0" applyNumberFormat="1" applyFont="1" applyBorder="1" applyAlignment="1">
      <alignment horizontal="right"/>
    </xf>
    <xf numFmtId="4" fontId="8" fillId="0" borderId="6" xfId="0" applyNumberFormat="1" applyFont="1" applyBorder="1"/>
    <xf numFmtId="4" fontId="9" fillId="0" borderId="6" xfId="0" applyNumberFormat="1" applyFont="1" applyBorder="1"/>
    <xf numFmtId="0" fontId="9" fillId="0" borderId="5" xfId="0" applyFont="1" applyBorder="1"/>
    <xf numFmtId="0" fontId="9" fillId="0" borderId="6" xfId="0" applyFont="1" applyBorder="1"/>
    <xf numFmtId="49" fontId="9" fillId="0" borderId="6" xfId="0" applyNumberFormat="1" applyFont="1" applyBorder="1" applyAlignment="1">
      <alignment horizontal="right"/>
    </xf>
    <xf numFmtId="0" fontId="6" fillId="0" borderId="5" xfId="0" applyFont="1" applyBorder="1"/>
    <xf numFmtId="0" fontId="8" fillId="0" borderId="5" xfId="0" applyFont="1" applyBorder="1"/>
    <xf numFmtId="0" fontId="7" fillId="0" borderId="5" xfId="0" applyFont="1" applyBorder="1"/>
    <xf numFmtId="0" fontId="7" fillId="0" borderId="6" xfId="0" applyFont="1" applyBorder="1"/>
    <xf numFmtId="49" fontId="7" fillId="0" borderId="6" xfId="0" applyNumberFormat="1" applyFont="1" applyBorder="1" applyAlignment="1">
      <alignment horizontal="right"/>
    </xf>
    <xf numFmtId="0" fontId="10" fillId="0" borderId="5" xfId="0" applyFont="1" applyBorder="1"/>
    <xf numFmtId="4" fontId="10" fillId="0" borderId="6" xfId="0" applyNumberFormat="1" applyFont="1" applyBorder="1"/>
    <xf numFmtId="4" fontId="11" fillId="0" borderId="6" xfId="0" applyNumberFormat="1" applyFont="1" applyBorder="1"/>
    <xf numFmtId="0" fontId="11" fillId="0" borderId="5" xfId="0" applyFont="1" applyBorder="1"/>
    <xf numFmtId="0" fontId="11" fillId="0" borderId="6" xfId="0" applyFont="1" applyBorder="1"/>
    <xf numFmtId="49" fontId="11" fillId="0" borderId="6" xfId="0" applyNumberFormat="1" applyFont="1" applyBorder="1" applyAlignment="1">
      <alignment horizontal="right"/>
    </xf>
    <xf numFmtId="0" fontId="9" fillId="0" borderId="7" xfId="0" applyFont="1" applyBorder="1"/>
    <xf numFmtId="0" fontId="9" fillId="0" borderId="8" xfId="0" applyFont="1" applyBorder="1"/>
    <xf numFmtId="49" fontId="9" fillId="0" borderId="8" xfId="0" applyNumberFormat="1" applyFont="1" applyBorder="1" applyAlignment="1">
      <alignment horizontal="right"/>
    </xf>
    <xf numFmtId="0" fontId="9" fillId="0" borderId="0" xfId="0" applyFont="1"/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0" xfId="0" applyFont="1" applyAlignment="1">
      <alignment wrapText="1"/>
    </xf>
    <xf numFmtId="4" fontId="5" fillId="0" borderId="8" xfId="0" applyNumberFormat="1" applyFont="1" applyBorder="1"/>
    <xf numFmtId="0" fontId="3" fillId="0" borderId="6" xfId="0" applyFont="1" applyBorder="1" applyAlignment="1">
      <alignment wrapText="1"/>
    </xf>
    <xf numFmtId="4" fontId="3" fillId="0" borderId="6" xfId="0" applyNumberFormat="1" applyFont="1" applyBorder="1"/>
    <xf numFmtId="49" fontId="12" fillId="0" borderId="5" xfId="0" applyNumberFormat="1" applyFont="1" applyBorder="1" applyAlignment="1">
      <alignment horizontal="right"/>
    </xf>
    <xf numFmtId="49" fontId="12" fillId="0" borderId="6" xfId="0" applyNumberFormat="1" applyFont="1" applyBorder="1" applyAlignment="1">
      <alignment horizontal="right"/>
    </xf>
    <xf numFmtId="0" fontId="12" fillId="0" borderId="6" xfId="0" applyFont="1" applyBorder="1" applyAlignment="1">
      <alignment wrapText="1"/>
    </xf>
    <xf numFmtId="4" fontId="12" fillId="0" borderId="6" xfId="0" applyNumberFormat="1" applyFont="1" applyBorder="1"/>
    <xf numFmtId="0" fontId="12" fillId="0" borderId="5" xfId="0" applyFont="1" applyBorder="1"/>
    <xf numFmtId="0" fontId="12" fillId="0" borderId="0" xfId="0" applyFont="1"/>
    <xf numFmtId="0" fontId="12" fillId="0" borderId="9" xfId="0" applyFont="1" applyBorder="1"/>
    <xf numFmtId="49" fontId="12" fillId="0" borderId="10" xfId="0" applyNumberFormat="1" applyFont="1" applyBorder="1" applyAlignment="1">
      <alignment horizontal="right"/>
    </xf>
    <xf numFmtId="4" fontId="12" fillId="0" borderId="10" xfId="0" applyNumberFormat="1" applyFont="1" applyBorder="1"/>
    <xf numFmtId="0" fontId="3" fillId="0" borderId="9" xfId="0" applyFont="1" applyBorder="1"/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/>
    <xf numFmtId="0" fontId="12" fillId="0" borderId="4" xfId="0" applyFont="1" applyBorder="1" applyAlignment="1">
      <alignment wrapText="1"/>
    </xf>
    <xf numFmtId="49" fontId="3" fillId="0" borderId="5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wrapText="1"/>
    </xf>
    <xf numFmtId="4" fontId="4" fillId="0" borderId="6" xfId="0" applyNumberFormat="1" applyFont="1" applyBorder="1"/>
    <xf numFmtId="0" fontId="8" fillId="0" borderId="10" xfId="0" applyFont="1" applyBorder="1" applyAlignment="1">
      <alignment wrapText="1"/>
    </xf>
    <xf numFmtId="49" fontId="3" fillId="0" borderId="4" xfId="0" applyNumberFormat="1" applyFont="1" applyBorder="1"/>
    <xf numFmtId="49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4" fontId="3" fillId="0" borderId="4" xfId="0" applyNumberFormat="1" applyFont="1" applyBorder="1"/>
    <xf numFmtId="49" fontId="0" fillId="0" borderId="3" xfId="0" applyNumberFormat="1" applyFont="1" applyBorder="1"/>
    <xf numFmtId="49" fontId="3" fillId="0" borderId="3" xfId="0" applyNumberFormat="1" applyFont="1" applyBorder="1"/>
    <xf numFmtId="0" fontId="3" fillId="0" borderId="5" xfId="0" applyFont="1" applyBorder="1"/>
    <xf numFmtId="0" fontId="8" fillId="0" borderId="9" xfId="0" applyFont="1" applyBorder="1"/>
    <xf numFmtId="0" fontId="4" fillId="0" borderId="10" xfId="0" applyFont="1" applyBorder="1" applyAlignment="1">
      <alignment wrapText="1"/>
    </xf>
    <xf numFmtId="4" fontId="8" fillId="0" borderId="10" xfId="0" applyNumberFormat="1" applyFont="1" applyBorder="1"/>
    <xf numFmtId="49" fontId="4" fillId="0" borderId="11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49" fontId="8" fillId="0" borderId="6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10" xfId="0" applyFont="1" applyBorder="1" applyAlignment="1">
      <alignment wrapText="1"/>
    </xf>
    <xf numFmtId="49" fontId="12" fillId="0" borderId="13" xfId="0" applyNumberFormat="1" applyFont="1" applyBorder="1" applyAlignment="1">
      <alignment horizontal="right"/>
    </xf>
    <xf numFmtId="49" fontId="12" fillId="0" borderId="14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tabSelected="1" topLeftCell="A139" workbookViewId="0">
      <selection activeCell="E145" sqref="E145"/>
    </sheetView>
  </sheetViews>
  <sheetFormatPr defaultRowHeight="12.75" x14ac:dyDescent="0.2"/>
  <cols>
    <col min="1" max="1" width="4.42578125" style="38" customWidth="1"/>
    <col min="2" max="2" width="6.42578125" style="38" customWidth="1"/>
    <col min="3" max="3" width="7.28515625" style="38" customWidth="1"/>
    <col min="4" max="4" width="31.85546875" style="48" customWidth="1"/>
    <col min="5" max="5" width="12.85546875" style="38" customWidth="1"/>
    <col min="6" max="6" width="13.85546875" style="38" customWidth="1"/>
    <col min="7" max="7" width="9.140625" style="38" customWidth="1"/>
  </cols>
  <sheetData>
    <row r="1" spans="1:7" x14ac:dyDescent="0.2">
      <c r="A1" s="86" t="s">
        <v>139</v>
      </c>
      <c r="B1" s="87"/>
      <c r="C1" s="87"/>
      <c r="D1" s="87"/>
      <c r="E1" s="87"/>
      <c r="F1" s="87"/>
      <c r="G1" s="87"/>
    </row>
    <row r="2" spans="1:7" ht="13.5" thickBot="1" x14ac:dyDescent="0.25">
      <c r="A2" s="4"/>
      <c r="B2" s="4"/>
      <c r="C2" s="4"/>
      <c r="D2" s="39"/>
      <c r="E2" s="4"/>
      <c r="F2" s="4"/>
      <c r="G2" s="4"/>
    </row>
    <row r="3" spans="1:7" ht="26.25" thickBot="1" x14ac:dyDescent="0.25">
      <c r="A3" s="5" t="s">
        <v>0</v>
      </c>
      <c r="B3" s="6" t="s">
        <v>1</v>
      </c>
      <c r="C3" s="7" t="s">
        <v>2</v>
      </c>
      <c r="D3" s="7"/>
      <c r="E3" s="6" t="s">
        <v>3</v>
      </c>
      <c r="F3" s="7" t="s">
        <v>4</v>
      </c>
      <c r="G3" s="7" t="s">
        <v>9</v>
      </c>
    </row>
    <row r="4" spans="1:7" ht="90" customHeight="1" x14ac:dyDescent="0.2">
      <c r="A4" s="77" t="s">
        <v>5</v>
      </c>
      <c r="B4" s="73" t="s">
        <v>132</v>
      </c>
      <c r="C4" s="74" t="s">
        <v>133</v>
      </c>
      <c r="D4" s="75" t="s">
        <v>134</v>
      </c>
      <c r="E4" s="76">
        <v>40000</v>
      </c>
      <c r="F4" s="76">
        <v>40000</v>
      </c>
      <c r="G4" s="13">
        <f t="shared" ref="G4:G17" si="0">(F4/E4)*100</f>
        <v>100</v>
      </c>
    </row>
    <row r="5" spans="1:7" s="1" customFormat="1" ht="25.5" customHeight="1" x14ac:dyDescent="0.2">
      <c r="A5" s="78"/>
      <c r="B5" s="73" t="s">
        <v>132</v>
      </c>
      <c r="C5" s="74" t="s">
        <v>7</v>
      </c>
      <c r="D5" s="75" t="s">
        <v>135</v>
      </c>
      <c r="E5" s="76">
        <f>SUM(E4)</f>
        <v>40000</v>
      </c>
      <c r="F5" s="76">
        <f>SUM(F4)</f>
        <v>40000</v>
      </c>
      <c r="G5" s="51">
        <f t="shared" si="0"/>
        <v>100</v>
      </c>
    </row>
    <row r="6" spans="1:7" ht="90" customHeight="1" x14ac:dyDescent="0.2">
      <c r="A6" s="8" t="s">
        <v>5</v>
      </c>
      <c r="B6" s="9" t="s">
        <v>6</v>
      </c>
      <c r="C6" s="9" t="s">
        <v>10</v>
      </c>
      <c r="D6" s="40" t="s">
        <v>35</v>
      </c>
      <c r="E6" s="10">
        <v>2000</v>
      </c>
      <c r="F6" s="10">
        <v>2091.6799999999998</v>
      </c>
      <c r="G6" s="13">
        <f t="shared" si="0"/>
        <v>104.58399999999999</v>
      </c>
    </row>
    <row r="7" spans="1:7" ht="63.75" x14ac:dyDescent="0.2">
      <c r="A7" s="11"/>
      <c r="B7" s="12"/>
      <c r="C7" s="12" t="s">
        <v>11</v>
      </c>
      <c r="D7" s="54" t="s">
        <v>121</v>
      </c>
      <c r="E7" s="13">
        <v>314271.62</v>
      </c>
      <c r="F7" s="13">
        <v>313787.71999999997</v>
      </c>
      <c r="G7" s="13">
        <f t="shared" si="0"/>
        <v>99.846024913099058</v>
      </c>
    </row>
    <row r="8" spans="1:7" s="1" customFormat="1" ht="18.75" customHeight="1" x14ac:dyDescent="0.2">
      <c r="A8" s="14"/>
      <c r="B8" s="15" t="s">
        <v>6</v>
      </c>
      <c r="C8" s="15" t="s">
        <v>7</v>
      </c>
      <c r="D8" s="41" t="s">
        <v>36</v>
      </c>
      <c r="E8" s="16">
        <f>SUM(E6:E7)</f>
        <v>316271.62</v>
      </c>
      <c r="F8" s="16">
        <f>SUM(F6:F7)</f>
        <v>315879.39999999997</v>
      </c>
      <c r="G8" s="17">
        <f t="shared" si="0"/>
        <v>99.875986343637152</v>
      </c>
    </row>
    <row r="9" spans="1:7" s="2" customFormat="1" ht="18.75" customHeight="1" x14ac:dyDescent="0.2">
      <c r="A9" s="18" t="s">
        <v>5</v>
      </c>
      <c r="B9" s="85" t="s">
        <v>8</v>
      </c>
      <c r="C9" s="85"/>
      <c r="D9" s="72" t="s">
        <v>37</v>
      </c>
      <c r="E9" s="19">
        <f>SUM(E5,E8)</f>
        <v>356271.62</v>
      </c>
      <c r="F9" s="19">
        <f>SUM(F5,F8)</f>
        <v>355879.39999999997</v>
      </c>
      <c r="G9" s="20">
        <f t="shared" si="0"/>
        <v>99.889909839015516</v>
      </c>
    </row>
    <row r="10" spans="1:7" s="57" customFormat="1" ht="98.25" customHeight="1" x14ac:dyDescent="0.2">
      <c r="A10" s="52" t="s">
        <v>124</v>
      </c>
      <c r="B10" s="53" t="s">
        <v>140</v>
      </c>
      <c r="C10" s="53" t="s">
        <v>110</v>
      </c>
      <c r="D10" s="54" t="s">
        <v>120</v>
      </c>
      <c r="E10" s="55">
        <v>299868</v>
      </c>
      <c r="F10" s="55">
        <v>299868</v>
      </c>
      <c r="G10" s="13">
        <f t="shared" si="0"/>
        <v>100</v>
      </c>
    </row>
    <row r="11" spans="1:7" s="57" customFormat="1" ht="49.5" customHeight="1" x14ac:dyDescent="0.2">
      <c r="A11" s="52"/>
      <c r="B11" s="53"/>
      <c r="C11" s="53" t="s">
        <v>141</v>
      </c>
      <c r="D11" s="54" t="s">
        <v>142</v>
      </c>
      <c r="E11" s="55">
        <v>30841</v>
      </c>
      <c r="F11" s="55">
        <v>30841.41</v>
      </c>
      <c r="G11" s="13">
        <f t="shared" si="0"/>
        <v>100.00132939917643</v>
      </c>
    </row>
    <row r="12" spans="1:7" s="1" customFormat="1" ht="18.75" customHeight="1" x14ac:dyDescent="0.2">
      <c r="A12" s="66"/>
      <c r="B12" s="67" t="s">
        <v>140</v>
      </c>
      <c r="C12" s="67" t="s">
        <v>7</v>
      </c>
      <c r="D12" s="63" t="s">
        <v>143</v>
      </c>
      <c r="E12" s="51">
        <f>SUM(E10:E11)</f>
        <v>330709</v>
      </c>
      <c r="F12" s="51">
        <f>SUM(F10:F11)</f>
        <v>330709.40999999997</v>
      </c>
      <c r="G12" s="51">
        <f t="shared" si="0"/>
        <v>100.00012397606355</v>
      </c>
    </row>
    <row r="13" spans="1:7" s="2" customFormat="1" ht="54" customHeight="1" x14ac:dyDescent="0.2">
      <c r="A13" s="52" t="s">
        <v>124</v>
      </c>
      <c r="B13" s="53" t="s">
        <v>125</v>
      </c>
      <c r="C13" s="53" t="s">
        <v>128</v>
      </c>
      <c r="D13" s="54" t="s">
        <v>129</v>
      </c>
      <c r="E13" s="55">
        <v>416307</v>
      </c>
      <c r="F13" s="55">
        <v>416307</v>
      </c>
      <c r="G13" s="13">
        <f t="shared" si="0"/>
        <v>100</v>
      </c>
    </row>
    <row r="14" spans="1:7" s="3" customFormat="1" ht="27" customHeight="1" x14ac:dyDescent="0.2">
      <c r="A14" s="66"/>
      <c r="B14" s="67" t="s">
        <v>125</v>
      </c>
      <c r="C14" s="67" t="s">
        <v>7</v>
      </c>
      <c r="D14" s="50" t="s">
        <v>126</v>
      </c>
      <c r="E14" s="51">
        <f>SUM(E13:E13)</f>
        <v>416307</v>
      </c>
      <c r="F14" s="51">
        <f>SUM(F13:F13)</f>
        <v>416307</v>
      </c>
      <c r="G14" s="13">
        <f t="shared" si="0"/>
        <v>100</v>
      </c>
    </row>
    <row r="15" spans="1:7" s="2" customFormat="1" ht="27" customHeight="1" x14ac:dyDescent="0.2">
      <c r="A15" s="68" t="s">
        <v>124</v>
      </c>
      <c r="B15" s="69"/>
      <c r="C15" s="69" t="s">
        <v>8</v>
      </c>
      <c r="D15" s="70" t="s">
        <v>127</v>
      </c>
      <c r="E15" s="71">
        <f>SUM(E12,E14)</f>
        <v>747016</v>
      </c>
      <c r="F15" s="71">
        <f>SUM(F12,F14)</f>
        <v>747016.40999999992</v>
      </c>
      <c r="G15" s="13">
        <f t="shared" si="0"/>
        <v>100.00005488503592</v>
      </c>
    </row>
    <row r="16" spans="1:7" ht="89.25" x14ac:dyDescent="0.2">
      <c r="A16" s="21">
        <v>700</v>
      </c>
      <c r="B16" s="22">
        <v>70005</v>
      </c>
      <c r="C16" s="53" t="s">
        <v>10</v>
      </c>
      <c r="D16" s="40" t="s">
        <v>35</v>
      </c>
      <c r="E16" s="20">
        <v>2600</v>
      </c>
      <c r="F16" s="20">
        <v>5744</v>
      </c>
      <c r="G16" s="13">
        <f t="shared" si="0"/>
        <v>220.92307692307691</v>
      </c>
    </row>
    <row r="17" spans="1:7" x14ac:dyDescent="0.2">
      <c r="A17" s="21"/>
      <c r="B17" s="22"/>
      <c r="C17" s="53" t="s">
        <v>18</v>
      </c>
      <c r="D17" s="44" t="s">
        <v>48</v>
      </c>
      <c r="E17" s="20">
        <v>200</v>
      </c>
      <c r="F17" s="20">
        <v>193.91</v>
      </c>
      <c r="G17" s="13">
        <f t="shared" si="0"/>
        <v>96.954999999999998</v>
      </c>
    </row>
    <row r="18" spans="1:7" x14ac:dyDescent="0.2">
      <c r="A18" s="21"/>
      <c r="B18" s="22"/>
      <c r="C18" s="23" t="s">
        <v>15</v>
      </c>
      <c r="D18" s="43" t="s">
        <v>40</v>
      </c>
      <c r="E18" s="20">
        <v>4000</v>
      </c>
      <c r="F18" s="20">
        <v>7429.75</v>
      </c>
      <c r="G18" s="20">
        <f t="shared" ref="G18:G115" si="1">(F18/E18)*100</f>
        <v>185.74375000000001</v>
      </c>
    </row>
    <row r="19" spans="1:7" s="1" customFormat="1" ht="25.5" x14ac:dyDescent="0.2">
      <c r="A19" s="24"/>
      <c r="B19" s="15" t="s">
        <v>38</v>
      </c>
      <c r="C19" s="15" t="s">
        <v>7</v>
      </c>
      <c r="D19" s="41" t="s">
        <v>41</v>
      </c>
      <c r="E19" s="16">
        <f>SUM(E16:E18)</f>
        <v>6800</v>
      </c>
      <c r="F19" s="16">
        <f>SUM(F16:F18)</f>
        <v>13367.66</v>
      </c>
      <c r="G19" s="17">
        <f t="shared" si="1"/>
        <v>196.58323529411766</v>
      </c>
    </row>
    <row r="20" spans="1:7" s="2" customFormat="1" ht="22.5" customHeight="1" x14ac:dyDescent="0.2">
      <c r="A20" s="25">
        <v>700</v>
      </c>
      <c r="B20" s="85" t="s">
        <v>8</v>
      </c>
      <c r="C20" s="85"/>
      <c r="D20" s="42" t="s">
        <v>42</v>
      </c>
      <c r="E20" s="19">
        <f>SUM(E19)</f>
        <v>6800</v>
      </c>
      <c r="F20" s="19">
        <f>SUM(F19)</f>
        <v>13367.66</v>
      </c>
      <c r="G20" s="20">
        <f t="shared" si="1"/>
        <v>196.58323529411766</v>
      </c>
    </row>
    <row r="21" spans="1:7" ht="63.75" x14ac:dyDescent="0.2">
      <c r="A21" s="21">
        <v>750</v>
      </c>
      <c r="B21" s="22">
        <v>75011</v>
      </c>
      <c r="C21" s="23" t="s">
        <v>11</v>
      </c>
      <c r="D21" s="54" t="s">
        <v>121</v>
      </c>
      <c r="E21" s="20">
        <v>35562</v>
      </c>
      <c r="F21" s="20">
        <v>35562</v>
      </c>
      <c r="G21" s="20">
        <f>(F21/E21)*100</f>
        <v>100</v>
      </c>
    </row>
    <row r="22" spans="1:7" ht="63.75" x14ac:dyDescent="0.2">
      <c r="A22" s="21"/>
      <c r="B22" s="22"/>
      <c r="C22" s="23" t="s">
        <v>16</v>
      </c>
      <c r="D22" s="43" t="s">
        <v>44</v>
      </c>
      <c r="E22" s="20">
        <v>100</v>
      </c>
      <c r="F22" s="20">
        <v>0</v>
      </c>
      <c r="G22" s="20">
        <f t="shared" si="1"/>
        <v>0</v>
      </c>
    </row>
    <row r="23" spans="1:7" s="1" customFormat="1" ht="19.5" customHeight="1" x14ac:dyDescent="0.2">
      <c r="A23" s="24"/>
      <c r="B23" s="15" t="s">
        <v>43</v>
      </c>
      <c r="C23" s="15" t="s">
        <v>7</v>
      </c>
      <c r="D23" s="41" t="s">
        <v>45</v>
      </c>
      <c r="E23" s="16">
        <f>SUM(E21:E22)</f>
        <v>35662</v>
      </c>
      <c r="F23" s="16">
        <f>SUM(F21:F22)</f>
        <v>35562</v>
      </c>
      <c r="G23" s="17">
        <f t="shared" si="1"/>
        <v>99.71958947899725</v>
      </c>
    </row>
    <row r="24" spans="1:7" s="57" customFormat="1" ht="19.5" customHeight="1" x14ac:dyDescent="0.2">
      <c r="A24" s="56">
        <v>750</v>
      </c>
      <c r="B24" s="53" t="s">
        <v>46</v>
      </c>
      <c r="C24" s="53" t="s">
        <v>17</v>
      </c>
      <c r="D24" s="44" t="s">
        <v>47</v>
      </c>
      <c r="E24" s="55">
        <v>3000</v>
      </c>
      <c r="F24" s="55">
        <v>4842.5</v>
      </c>
      <c r="G24" s="20">
        <f>(F24/E24)*100</f>
        <v>161.41666666666669</v>
      </c>
    </row>
    <row r="25" spans="1:7" s="57" customFormat="1" ht="97.5" customHeight="1" x14ac:dyDescent="0.2">
      <c r="A25" s="56"/>
      <c r="B25" s="53"/>
      <c r="C25" s="53" t="s">
        <v>10</v>
      </c>
      <c r="D25" s="40" t="s">
        <v>35</v>
      </c>
      <c r="E25" s="55">
        <v>150</v>
      </c>
      <c r="F25" s="55">
        <v>150</v>
      </c>
      <c r="G25" s="20">
        <f>(F25/E25)*100</f>
        <v>100</v>
      </c>
    </row>
    <row r="26" spans="1:7" x14ac:dyDescent="0.2">
      <c r="A26" s="26"/>
      <c r="B26" s="27"/>
      <c r="C26" s="28" t="s">
        <v>18</v>
      </c>
      <c r="D26" s="44" t="s">
        <v>48</v>
      </c>
      <c r="E26" s="17">
        <v>4000</v>
      </c>
      <c r="F26" s="17">
        <v>1244.3900000000001</v>
      </c>
      <c r="G26" s="17">
        <f>(F26/E26)*100</f>
        <v>31.109750000000002</v>
      </c>
    </row>
    <row r="27" spans="1:7" x14ac:dyDescent="0.2">
      <c r="A27" s="26"/>
      <c r="B27" s="27"/>
      <c r="C27" s="28" t="s">
        <v>15</v>
      </c>
      <c r="D27" s="43" t="s">
        <v>40</v>
      </c>
      <c r="E27" s="17">
        <v>2000</v>
      </c>
      <c r="F27" s="17">
        <v>2369.19</v>
      </c>
      <c r="G27" s="17">
        <f t="shared" si="1"/>
        <v>118.45950000000001</v>
      </c>
    </row>
    <row r="28" spans="1:7" s="1" customFormat="1" ht="25.5" x14ac:dyDescent="0.2">
      <c r="A28" s="24"/>
      <c r="B28" s="15" t="s">
        <v>46</v>
      </c>
      <c r="C28" s="15" t="s">
        <v>7</v>
      </c>
      <c r="D28" s="41" t="s">
        <v>49</v>
      </c>
      <c r="E28" s="16">
        <f>SUM(E24:E27)</f>
        <v>9150</v>
      </c>
      <c r="F28" s="16">
        <f>SUM(F24:F27)</f>
        <v>8606.08</v>
      </c>
      <c r="G28" s="17">
        <f t="shared" si="1"/>
        <v>94.055519125683062</v>
      </c>
    </row>
    <row r="29" spans="1:7" s="2" customFormat="1" ht="21.75" customHeight="1" x14ac:dyDescent="0.2">
      <c r="A29" s="25">
        <v>750</v>
      </c>
      <c r="B29" s="85" t="s">
        <v>8</v>
      </c>
      <c r="C29" s="85"/>
      <c r="D29" s="42" t="s">
        <v>50</v>
      </c>
      <c r="E29" s="19">
        <f xml:space="preserve"> SUM(E23,E28,)</f>
        <v>44812</v>
      </c>
      <c r="F29" s="19">
        <f xml:space="preserve"> SUM(F23,F28)</f>
        <v>44168.08</v>
      </c>
      <c r="G29" s="19">
        <f t="shared" si="1"/>
        <v>98.563063465143259</v>
      </c>
    </row>
    <row r="30" spans="1:7" ht="63.75" x14ac:dyDescent="0.2">
      <c r="A30" s="21">
        <v>751</v>
      </c>
      <c r="B30" s="22">
        <v>75101</v>
      </c>
      <c r="C30" s="23" t="s">
        <v>11</v>
      </c>
      <c r="D30" s="54" t="s">
        <v>121</v>
      </c>
      <c r="E30" s="20">
        <v>646</v>
      </c>
      <c r="F30" s="20">
        <v>646</v>
      </c>
      <c r="G30" s="20">
        <f t="shared" si="1"/>
        <v>100</v>
      </c>
    </row>
    <row r="31" spans="1:7" s="1" customFormat="1" ht="25.5" x14ac:dyDescent="0.2">
      <c r="A31" s="24"/>
      <c r="B31" s="15" t="s">
        <v>107</v>
      </c>
      <c r="C31" s="15" t="s">
        <v>7</v>
      </c>
      <c r="D31" s="41" t="s">
        <v>108</v>
      </c>
      <c r="E31" s="16">
        <f>SUM(E30)</f>
        <v>646</v>
      </c>
      <c r="F31" s="16">
        <f>SUM(F30)</f>
        <v>646</v>
      </c>
      <c r="G31" s="17">
        <f t="shared" si="1"/>
        <v>100</v>
      </c>
    </row>
    <row r="32" spans="1:7" s="2" customFormat="1" ht="39" customHeight="1" x14ac:dyDescent="0.2">
      <c r="A32" s="25">
        <v>751</v>
      </c>
      <c r="B32" s="85" t="s">
        <v>8</v>
      </c>
      <c r="C32" s="85"/>
      <c r="D32" s="42" t="s">
        <v>51</v>
      </c>
      <c r="E32" s="19">
        <f>SUM(E31)</f>
        <v>646</v>
      </c>
      <c r="F32" s="19">
        <f>SUM(F31)</f>
        <v>646</v>
      </c>
      <c r="G32" s="20">
        <f t="shared" si="1"/>
        <v>100</v>
      </c>
    </row>
    <row r="33" spans="1:7" s="57" customFormat="1" ht="69.75" customHeight="1" x14ac:dyDescent="0.2">
      <c r="A33" s="56">
        <v>752</v>
      </c>
      <c r="B33" s="53" t="s">
        <v>144</v>
      </c>
      <c r="C33" s="53" t="s">
        <v>11</v>
      </c>
      <c r="D33" s="54" t="s">
        <v>121</v>
      </c>
      <c r="E33" s="55">
        <v>500</v>
      </c>
      <c r="F33" s="55">
        <v>500</v>
      </c>
      <c r="G33" s="20">
        <f t="shared" si="1"/>
        <v>100</v>
      </c>
    </row>
    <row r="34" spans="1:7" s="1" customFormat="1" ht="25.5" customHeight="1" x14ac:dyDescent="0.2">
      <c r="A34" s="79"/>
      <c r="B34" s="67" t="s">
        <v>144</v>
      </c>
      <c r="C34" s="67" t="s">
        <v>7</v>
      </c>
      <c r="D34" s="50" t="s">
        <v>145</v>
      </c>
      <c r="E34" s="51">
        <f>SUM(E33)</f>
        <v>500</v>
      </c>
      <c r="F34" s="51">
        <f>SUM(F33)</f>
        <v>500</v>
      </c>
      <c r="G34" s="51">
        <f t="shared" si="1"/>
        <v>100</v>
      </c>
    </row>
    <row r="35" spans="1:7" s="2" customFormat="1" ht="23.25" customHeight="1" x14ac:dyDescent="0.2">
      <c r="A35" s="25">
        <v>752</v>
      </c>
      <c r="B35" s="85" t="s">
        <v>8</v>
      </c>
      <c r="C35" s="85"/>
      <c r="D35" s="70" t="s">
        <v>146</v>
      </c>
      <c r="E35" s="19">
        <f>SUM(E34)</f>
        <v>500</v>
      </c>
      <c r="F35" s="19">
        <f>SUM(F34)</f>
        <v>500</v>
      </c>
      <c r="G35" s="20">
        <f t="shared" si="1"/>
        <v>100</v>
      </c>
    </row>
    <row r="36" spans="1:7" ht="63.75" x14ac:dyDescent="0.2">
      <c r="A36" s="21">
        <v>754</v>
      </c>
      <c r="B36" s="22">
        <v>75414</v>
      </c>
      <c r="C36" s="53" t="s">
        <v>11</v>
      </c>
      <c r="D36" s="54" t="s">
        <v>121</v>
      </c>
      <c r="E36" s="20">
        <v>300</v>
      </c>
      <c r="F36" s="20">
        <v>300</v>
      </c>
      <c r="G36" s="20">
        <f t="shared" si="1"/>
        <v>100</v>
      </c>
    </row>
    <row r="37" spans="1:7" s="1" customFormat="1" ht="17.25" customHeight="1" x14ac:dyDescent="0.2">
      <c r="A37" s="24"/>
      <c r="B37" s="67" t="s">
        <v>122</v>
      </c>
      <c r="C37" s="15" t="s">
        <v>7</v>
      </c>
      <c r="D37" s="50" t="s">
        <v>123</v>
      </c>
      <c r="E37" s="16">
        <f>SUM(E36)</f>
        <v>300</v>
      </c>
      <c r="F37" s="16">
        <f>SUM(F36)</f>
        <v>300</v>
      </c>
      <c r="G37" s="17">
        <f t="shared" si="1"/>
        <v>100</v>
      </c>
    </row>
    <row r="38" spans="1:7" s="2" customFormat="1" ht="25.5" x14ac:dyDescent="0.2">
      <c r="A38" s="25">
        <v>754</v>
      </c>
      <c r="B38" s="85" t="s">
        <v>8</v>
      </c>
      <c r="C38" s="85"/>
      <c r="D38" s="42" t="s">
        <v>52</v>
      </c>
      <c r="E38" s="19">
        <f>SUM(E37,)</f>
        <v>300</v>
      </c>
      <c r="F38" s="19">
        <f>SUM(F37,)</f>
        <v>300</v>
      </c>
      <c r="G38" s="20">
        <f t="shared" si="1"/>
        <v>100</v>
      </c>
    </row>
    <row r="39" spans="1:7" ht="38.25" x14ac:dyDescent="0.2">
      <c r="A39" s="21">
        <v>756</v>
      </c>
      <c r="B39" s="22">
        <v>75601</v>
      </c>
      <c r="C39" s="23" t="s">
        <v>19</v>
      </c>
      <c r="D39" s="43" t="s">
        <v>54</v>
      </c>
      <c r="E39" s="20">
        <v>1000</v>
      </c>
      <c r="F39" s="20">
        <v>-356</v>
      </c>
      <c r="G39" s="20">
        <f t="shared" ref="G39:G47" si="2">(F39/E39)*100</f>
        <v>-35.6</v>
      </c>
    </row>
    <row r="40" spans="1:7" ht="25.5" x14ac:dyDescent="0.2">
      <c r="A40" s="21"/>
      <c r="B40" s="22"/>
      <c r="C40" s="23" t="s">
        <v>14</v>
      </c>
      <c r="D40" s="43" t="s">
        <v>39</v>
      </c>
      <c r="E40" s="20">
        <v>10</v>
      </c>
      <c r="F40" s="20">
        <v>0</v>
      </c>
      <c r="G40" s="20">
        <f t="shared" si="1"/>
        <v>0</v>
      </c>
    </row>
    <row r="41" spans="1:7" s="1" customFormat="1" ht="25.5" x14ac:dyDescent="0.2">
      <c r="A41" s="24"/>
      <c r="B41" s="15" t="s">
        <v>53</v>
      </c>
      <c r="C41" s="15" t="s">
        <v>7</v>
      </c>
      <c r="D41" s="41" t="s">
        <v>55</v>
      </c>
      <c r="E41" s="16">
        <f>SUM(E39:E40)</f>
        <v>1010</v>
      </c>
      <c r="F41" s="16">
        <f>SUM(F39:F40)</f>
        <v>-356</v>
      </c>
      <c r="G41" s="17">
        <f t="shared" si="2"/>
        <v>-35.247524752475243</v>
      </c>
    </row>
    <row r="42" spans="1:7" x14ac:dyDescent="0.2">
      <c r="A42" s="26">
        <v>756</v>
      </c>
      <c r="B42" s="27">
        <v>75615</v>
      </c>
      <c r="C42" s="28" t="s">
        <v>20</v>
      </c>
      <c r="D42" s="44" t="s">
        <v>57</v>
      </c>
      <c r="E42" s="17">
        <v>120000</v>
      </c>
      <c r="F42" s="17">
        <v>144801</v>
      </c>
      <c r="G42" s="17">
        <f t="shared" si="2"/>
        <v>120.66749999999999</v>
      </c>
    </row>
    <row r="43" spans="1:7" x14ac:dyDescent="0.2">
      <c r="A43" s="26"/>
      <c r="B43" s="27"/>
      <c r="C43" s="28" t="s">
        <v>21</v>
      </c>
      <c r="D43" s="44" t="s">
        <v>58</v>
      </c>
      <c r="E43" s="17">
        <v>3300</v>
      </c>
      <c r="F43" s="17">
        <v>4210</v>
      </c>
      <c r="G43" s="17">
        <f t="shared" si="2"/>
        <v>127.57575757575759</v>
      </c>
    </row>
    <row r="44" spans="1:7" x14ac:dyDescent="0.2">
      <c r="A44" s="26"/>
      <c r="B44" s="27"/>
      <c r="C44" s="28" t="s">
        <v>22</v>
      </c>
      <c r="D44" s="44" t="s">
        <v>59</v>
      </c>
      <c r="E44" s="17">
        <v>8000</v>
      </c>
      <c r="F44" s="17">
        <v>8373</v>
      </c>
      <c r="G44" s="17">
        <f t="shared" si="2"/>
        <v>104.66249999999999</v>
      </c>
    </row>
    <row r="45" spans="1:7" x14ac:dyDescent="0.2">
      <c r="A45" s="26"/>
      <c r="B45" s="27"/>
      <c r="C45" s="28" t="s">
        <v>23</v>
      </c>
      <c r="D45" s="44" t="s">
        <v>60</v>
      </c>
      <c r="E45" s="17">
        <v>3600</v>
      </c>
      <c r="F45" s="17">
        <v>2669</v>
      </c>
      <c r="G45" s="17">
        <f t="shared" si="2"/>
        <v>74.138888888888886</v>
      </c>
    </row>
    <row r="46" spans="1:7" ht="25.5" x14ac:dyDescent="0.2">
      <c r="A46" s="26"/>
      <c r="B46" s="27"/>
      <c r="C46" s="53" t="s">
        <v>26</v>
      </c>
      <c r="D46" s="54" t="s">
        <v>65</v>
      </c>
      <c r="E46" s="17">
        <v>375</v>
      </c>
      <c r="F46" s="17">
        <v>375</v>
      </c>
      <c r="G46" s="17">
        <f t="shared" si="2"/>
        <v>100</v>
      </c>
    </row>
    <row r="47" spans="1:7" ht="25.5" x14ac:dyDescent="0.2">
      <c r="A47" s="26"/>
      <c r="B47" s="27"/>
      <c r="C47" s="28" t="s">
        <v>14</v>
      </c>
      <c r="D47" s="43" t="s">
        <v>39</v>
      </c>
      <c r="E47" s="17">
        <v>800</v>
      </c>
      <c r="F47" s="17">
        <v>8859</v>
      </c>
      <c r="G47" s="17">
        <f t="shared" si="2"/>
        <v>1107.375</v>
      </c>
    </row>
    <row r="48" spans="1:7" s="1" customFormat="1" ht="63.75" x14ac:dyDescent="0.2">
      <c r="A48" s="24"/>
      <c r="B48" s="15" t="s">
        <v>56</v>
      </c>
      <c r="C48" s="15" t="s">
        <v>7</v>
      </c>
      <c r="D48" s="41" t="s">
        <v>119</v>
      </c>
      <c r="E48" s="16">
        <f>SUM(E42:E47)</f>
        <v>136075</v>
      </c>
      <c r="F48" s="16">
        <f>SUM(F42:F47)</f>
        <v>169287</v>
      </c>
      <c r="G48" s="16">
        <f t="shared" ref="G48:G55" si="3">(F48/E48)*100</f>
        <v>124.4071284218262</v>
      </c>
    </row>
    <row r="49" spans="1:7" x14ac:dyDescent="0.2">
      <c r="A49" s="26">
        <v>756</v>
      </c>
      <c r="B49" s="27">
        <v>75616</v>
      </c>
      <c r="C49" s="28" t="s">
        <v>20</v>
      </c>
      <c r="D49" s="44" t="s">
        <v>57</v>
      </c>
      <c r="E49" s="17">
        <v>140000</v>
      </c>
      <c r="F49" s="17">
        <v>141527.96</v>
      </c>
      <c r="G49" s="17">
        <f t="shared" si="3"/>
        <v>101.09139999999999</v>
      </c>
    </row>
    <row r="50" spans="1:7" x14ac:dyDescent="0.2">
      <c r="A50" s="26"/>
      <c r="B50" s="27"/>
      <c r="C50" s="28" t="s">
        <v>21</v>
      </c>
      <c r="D50" s="44" t="s">
        <v>58</v>
      </c>
      <c r="E50" s="17">
        <v>590000</v>
      </c>
      <c r="F50" s="17">
        <v>632778.05000000005</v>
      </c>
      <c r="G50" s="17">
        <f t="shared" si="3"/>
        <v>107.25051694915255</v>
      </c>
    </row>
    <row r="51" spans="1:7" x14ac:dyDescent="0.2">
      <c r="A51" s="26"/>
      <c r="B51" s="27"/>
      <c r="C51" s="28" t="s">
        <v>22</v>
      </c>
      <c r="D51" s="44" t="s">
        <v>59</v>
      </c>
      <c r="E51" s="17">
        <v>40000</v>
      </c>
      <c r="F51" s="17">
        <v>42479.7</v>
      </c>
      <c r="G51" s="17">
        <f t="shared" si="3"/>
        <v>106.19924999999999</v>
      </c>
    </row>
    <row r="52" spans="1:7" x14ac:dyDescent="0.2">
      <c r="A52" s="26"/>
      <c r="B52" s="27"/>
      <c r="C52" s="28" t="s">
        <v>23</v>
      </c>
      <c r="D52" s="44" t="s">
        <v>60</v>
      </c>
      <c r="E52" s="17">
        <v>55000</v>
      </c>
      <c r="F52" s="17">
        <v>76229</v>
      </c>
      <c r="G52" s="17">
        <f t="shared" si="3"/>
        <v>138.59818181818181</v>
      </c>
    </row>
    <row r="53" spans="1:7" x14ac:dyDescent="0.2">
      <c r="A53" s="26"/>
      <c r="B53" s="27"/>
      <c r="C53" s="28" t="s">
        <v>24</v>
      </c>
      <c r="D53" s="44" t="s">
        <v>63</v>
      </c>
      <c r="E53" s="17">
        <v>3000</v>
      </c>
      <c r="F53" s="17">
        <v>3656</v>
      </c>
      <c r="G53" s="17">
        <f t="shared" si="3"/>
        <v>121.86666666666666</v>
      </c>
    </row>
    <row r="54" spans="1:7" x14ac:dyDescent="0.2">
      <c r="A54" s="26"/>
      <c r="B54" s="27"/>
      <c r="C54" s="28" t="s">
        <v>25</v>
      </c>
      <c r="D54" s="44" t="s">
        <v>64</v>
      </c>
      <c r="E54" s="17">
        <v>5000</v>
      </c>
      <c r="F54" s="17">
        <v>3635</v>
      </c>
      <c r="G54" s="17">
        <f t="shared" si="3"/>
        <v>72.7</v>
      </c>
    </row>
    <row r="55" spans="1:7" ht="51" x14ac:dyDescent="0.2">
      <c r="A55" s="26"/>
      <c r="B55" s="27"/>
      <c r="C55" s="53" t="s">
        <v>147</v>
      </c>
      <c r="D55" s="54" t="s">
        <v>148</v>
      </c>
      <c r="E55" s="17">
        <v>200000</v>
      </c>
      <c r="F55" s="17">
        <v>197611.44</v>
      </c>
      <c r="G55" s="17">
        <f t="shared" si="3"/>
        <v>98.805719999999994</v>
      </c>
    </row>
    <row r="56" spans="1:7" ht="25.5" x14ac:dyDescent="0.2">
      <c r="A56" s="26"/>
      <c r="B56" s="27"/>
      <c r="C56" s="28" t="s">
        <v>26</v>
      </c>
      <c r="D56" s="44" t="s">
        <v>65</v>
      </c>
      <c r="E56" s="17">
        <v>25000</v>
      </c>
      <c r="F56" s="17">
        <v>30119</v>
      </c>
      <c r="G56" s="17">
        <f t="shared" si="1"/>
        <v>120.476</v>
      </c>
    </row>
    <row r="57" spans="1:7" ht="25.5" x14ac:dyDescent="0.2">
      <c r="A57" s="26"/>
      <c r="B57" s="27"/>
      <c r="C57" s="28" t="s">
        <v>14</v>
      </c>
      <c r="D57" s="43" t="s">
        <v>39</v>
      </c>
      <c r="E57" s="17">
        <v>7000</v>
      </c>
      <c r="F57" s="17">
        <v>8204.9</v>
      </c>
      <c r="G57" s="17">
        <f t="shared" si="1"/>
        <v>117.21285714285715</v>
      </c>
    </row>
    <row r="58" spans="1:7" s="1" customFormat="1" ht="63.75" x14ac:dyDescent="0.2">
      <c r="A58" s="24"/>
      <c r="B58" s="15" t="s">
        <v>61</v>
      </c>
      <c r="C58" s="15" t="s">
        <v>7</v>
      </c>
      <c r="D58" s="41" t="s">
        <v>62</v>
      </c>
      <c r="E58" s="16">
        <f>SUM(E49:E57)</f>
        <v>1065000</v>
      </c>
      <c r="F58" s="16">
        <f>SUM(F49:F57)</f>
        <v>1136241.0499999998</v>
      </c>
      <c r="G58" s="16">
        <f t="shared" si="1"/>
        <v>106.68930046948356</v>
      </c>
    </row>
    <row r="59" spans="1:7" x14ac:dyDescent="0.2">
      <c r="A59" s="26">
        <v>756</v>
      </c>
      <c r="B59" s="27">
        <v>75618</v>
      </c>
      <c r="C59" s="28" t="s">
        <v>27</v>
      </c>
      <c r="D59" s="44" t="s">
        <v>67</v>
      </c>
      <c r="E59" s="17">
        <v>10000</v>
      </c>
      <c r="F59" s="17">
        <v>12534</v>
      </c>
      <c r="G59" s="17">
        <f>(F59/E59)*100</f>
        <v>125.34</v>
      </c>
    </row>
    <row r="60" spans="1:7" x14ac:dyDescent="0.2">
      <c r="A60" s="26"/>
      <c r="B60" s="27"/>
      <c r="C60" s="28" t="s">
        <v>28</v>
      </c>
      <c r="D60" s="44" t="s">
        <v>68</v>
      </c>
      <c r="E60" s="17">
        <v>2500</v>
      </c>
      <c r="F60" s="17">
        <v>6690.32</v>
      </c>
      <c r="G60" s="17">
        <v>0</v>
      </c>
    </row>
    <row r="61" spans="1:7" ht="25.5" x14ac:dyDescent="0.2">
      <c r="A61" s="26"/>
      <c r="B61" s="27"/>
      <c r="C61" s="28" t="s">
        <v>29</v>
      </c>
      <c r="D61" s="44" t="s">
        <v>69</v>
      </c>
      <c r="E61" s="17">
        <v>36969</v>
      </c>
      <c r="F61" s="17">
        <v>37143.72</v>
      </c>
      <c r="G61" s="17">
        <f>(F61/E61)*100</f>
        <v>100.47261218859045</v>
      </c>
    </row>
    <row r="62" spans="1:7" ht="25.5" x14ac:dyDescent="0.2">
      <c r="A62" s="26"/>
      <c r="B62" s="27"/>
      <c r="C62" s="53" t="s">
        <v>14</v>
      </c>
      <c r="D62" s="43" t="s">
        <v>39</v>
      </c>
      <c r="E62" s="17">
        <v>1000</v>
      </c>
      <c r="F62" s="17"/>
      <c r="G62" s="17">
        <f>(F62/E62)*100</f>
        <v>0</v>
      </c>
    </row>
    <row r="63" spans="1:7" s="1" customFormat="1" ht="38.25" x14ac:dyDescent="0.2">
      <c r="A63" s="24"/>
      <c r="B63" s="15" t="s">
        <v>66</v>
      </c>
      <c r="C63" s="15" t="s">
        <v>7</v>
      </c>
      <c r="D63" s="41" t="s">
        <v>70</v>
      </c>
      <c r="E63" s="16">
        <f>SUM(E59:E62)</f>
        <v>50469</v>
      </c>
      <c r="F63" s="16">
        <f>SUM(F59:F61)</f>
        <v>56368.04</v>
      </c>
      <c r="G63" s="16">
        <f t="shared" si="1"/>
        <v>111.68844241019241</v>
      </c>
    </row>
    <row r="64" spans="1:7" ht="25.5" x14ac:dyDescent="0.2">
      <c r="A64" s="26">
        <v>756</v>
      </c>
      <c r="B64" s="27">
        <v>75621</v>
      </c>
      <c r="C64" s="28" t="s">
        <v>30</v>
      </c>
      <c r="D64" s="44" t="s">
        <v>72</v>
      </c>
      <c r="E64" s="17">
        <v>675854</v>
      </c>
      <c r="F64" s="17">
        <v>651204</v>
      </c>
      <c r="G64" s="17">
        <f>(F64/E64)*100</f>
        <v>96.352762578900169</v>
      </c>
    </row>
    <row r="65" spans="1:7" ht="25.5" x14ac:dyDescent="0.2">
      <c r="A65" s="26"/>
      <c r="B65" s="27"/>
      <c r="C65" s="28" t="s">
        <v>31</v>
      </c>
      <c r="D65" s="44" t="s">
        <v>73</v>
      </c>
      <c r="E65" s="17">
        <v>2000</v>
      </c>
      <c r="F65" s="17">
        <v>2090.35</v>
      </c>
      <c r="G65" s="17">
        <f t="shared" si="1"/>
        <v>104.5175</v>
      </c>
    </row>
    <row r="66" spans="1:7" s="1" customFormat="1" ht="38.25" x14ac:dyDescent="0.2">
      <c r="A66" s="24"/>
      <c r="B66" s="15" t="s">
        <v>71</v>
      </c>
      <c r="C66" s="15" t="s">
        <v>7</v>
      </c>
      <c r="D66" s="41" t="s">
        <v>74</v>
      </c>
      <c r="E66" s="16">
        <f>SUM(E64:E65)</f>
        <v>677854</v>
      </c>
      <c r="F66" s="16">
        <f>SUM(F64:F65)</f>
        <v>653294.35</v>
      </c>
      <c r="G66" s="16">
        <f t="shared" si="1"/>
        <v>96.376852537567075</v>
      </c>
    </row>
    <row r="67" spans="1:7" s="2" customFormat="1" ht="63.75" x14ac:dyDescent="0.2">
      <c r="A67" s="25">
        <v>756</v>
      </c>
      <c r="B67" s="85" t="s">
        <v>8</v>
      </c>
      <c r="C67" s="85"/>
      <c r="D67" s="42" t="s">
        <v>75</v>
      </c>
      <c r="E67" s="19">
        <f>SUM(E41,E48,E58,E63,E66)</f>
        <v>1930408</v>
      </c>
      <c r="F67" s="19">
        <f>SUM(F41,F48,F58,F63,F66)</f>
        <v>2014834.44</v>
      </c>
      <c r="G67" s="19">
        <f t="shared" si="1"/>
        <v>104.37350238913223</v>
      </c>
    </row>
    <row r="68" spans="1:7" ht="25.5" x14ac:dyDescent="0.2">
      <c r="A68" s="21">
        <v>758</v>
      </c>
      <c r="B68" s="22">
        <v>75801</v>
      </c>
      <c r="C68" s="23" t="s">
        <v>32</v>
      </c>
      <c r="D68" s="43" t="s">
        <v>76</v>
      </c>
      <c r="E68" s="20">
        <v>4126265</v>
      </c>
      <c r="F68" s="20">
        <v>4126265</v>
      </c>
      <c r="G68" s="20">
        <f t="shared" si="1"/>
        <v>100</v>
      </c>
    </row>
    <row r="69" spans="1:7" s="1" customFormat="1" ht="38.25" x14ac:dyDescent="0.2">
      <c r="A69" s="24"/>
      <c r="B69" s="15" t="s">
        <v>77</v>
      </c>
      <c r="C69" s="15" t="s">
        <v>7</v>
      </c>
      <c r="D69" s="41" t="s">
        <v>78</v>
      </c>
      <c r="E69" s="16">
        <f>SUM(E68)</f>
        <v>4126265</v>
      </c>
      <c r="F69" s="16">
        <f>SUM(F68)</f>
        <v>4126265</v>
      </c>
      <c r="G69" s="16">
        <f t="shared" si="1"/>
        <v>100</v>
      </c>
    </row>
    <row r="70" spans="1:7" ht="25.5" x14ac:dyDescent="0.2">
      <c r="A70" s="26">
        <v>758</v>
      </c>
      <c r="B70" s="27">
        <v>75807</v>
      </c>
      <c r="C70" s="28" t="s">
        <v>32</v>
      </c>
      <c r="D70" s="43" t="s">
        <v>76</v>
      </c>
      <c r="E70" s="17">
        <v>2977489</v>
      </c>
      <c r="F70" s="17">
        <v>2977489</v>
      </c>
      <c r="G70" s="17">
        <f t="shared" si="1"/>
        <v>100</v>
      </c>
    </row>
    <row r="71" spans="1:7" s="1" customFormat="1" ht="25.5" x14ac:dyDescent="0.2">
      <c r="A71" s="24"/>
      <c r="B71" s="15" t="s">
        <v>79</v>
      </c>
      <c r="C71" s="15" t="s">
        <v>7</v>
      </c>
      <c r="D71" s="41" t="s">
        <v>80</v>
      </c>
      <c r="E71" s="16">
        <f>SUM(E70)</f>
        <v>2977489</v>
      </c>
      <c r="F71" s="16">
        <f>SUM(F70)</f>
        <v>2977489</v>
      </c>
      <c r="G71" s="16">
        <f t="shared" si="1"/>
        <v>100</v>
      </c>
    </row>
    <row r="72" spans="1:7" s="57" customFormat="1" ht="18" customHeight="1" x14ac:dyDescent="0.2">
      <c r="A72" s="56">
        <v>758</v>
      </c>
      <c r="B72" s="53" t="s">
        <v>149</v>
      </c>
      <c r="C72" s="53" t="s">
        <v>18</v>
      </c>
      <c r="D72" s="44" t="s">
        <v>48</v>
      </c>
      <c r="E72" s="55">
        <v>3000</v>
      </c>
      <c r="F72" s="55">
        <v>1054.8</v>
      </c>
      <c r="G72" s="17">
        <f t="shared" si="1"/>
        <v>35.159999999999997</v>
      </c>
    </row>
    <row r="73" spans="1:7" s="1" customFormat="1" ht="22.5" customHeight="1" x14ac:dyDescent="0.2">
      <c r="A73" s="24"/>
      <c r="B73" s="67" t="s">
        <v>149</v>
      </c>
      <c r="C73" s="67" t="s">
        <v>7</v>
      </c>
      <c r="D73" s="50" t="s">
        <v>150</v>
      </c>
      <c r="E73" s="16">
        <f>SUM(E72)</f>
        <v>3000</v>
      </c>
      <c r="F73" s="16">
        <f>SUM(F72)</f>
        <v>1054.8</v>
      </c>
      <c r="G73" s="17">
        <f t="shared" si="1"/>
        <v>35.159999999999997</v>
      </c>
    </row>
    <row r="74" spans="1:7" ht="25.5" x14ac:dyDescent="0.2">
      <c r="A74" s="26">
        <v>758</v>
      </c>
      <c r="B74" s="27">
        <v>75831</v>
      </c>
      <c r="C74" s="28" t="s">
        <v>32</v>
      </c>
      <c r="D74" s="43" t="s">
        <v>76</v>
      </c>
      <c r="E74" s="17">
        <v>120341</v>
      </c>
      <c r="F74" s="17">
        <v>120341</v>
      </c>
      <c r="G74" s="17">
        <f t="shared" si="1"/>
        <v>100</v>
      </c>
    </row>
    <row r="75" spans="1:7" s="1" customFormat="1" ht="25.5" x14ac:dyDescent="0.2">
      <c r="A75" s="24"/>
      <c r="B75" s="15" t="s">
        <v>81</v>
      </c>
      <c r="C75" s="15" t="s">
        <v>7</v>
      </c>
      <c r="D75" s="41" t="s">
        <v>82</v>
      </c>
      <c r="E75" s="16">
        <f>SUM(E74)</f>
        <v>120341</v>
      </c>
      <c r="F75" s="16">
        <f>SUM(F74)</f>
        <v>120341</v>
      </c>
      <c r="G75" s="16">
        <f t="shared" si="1"/>
        <v>100</v>
      </c>
    </row>
    <row r="76" spans="1:7" s="3" customFormat="1" ht="21" customHeight="1" x14ac:dyDescent="0.2">
      <c r="A76" s="29">
        <v>758</v>
      </c>
      <c r="B76" s="85" t="s">
        <v>8</v>
      </c>
      <c r="C76" s="85"/>
      <c r="D76" s="45" t="s">
        <v>83</v>
      </c>
      <c r="E76" s="30">
        <f>SUM(E69,E71,E73,E75)</f>
        <v>7227095</v>
      </c>
      <c r="F76" s="30">
        <f>SUM(F69,F71,F73,F75)</f>
        <v>7225149.7999999998</v>
      </c>
      <c r="G76" s="31">
        <f t="shared" si="1"/>
        <v>99.973084621137531</v>
      </c>
    </row>
    <row r="77" spans="1:7" s="57" customFormat="1" ht="21" customHeight="1" x14ac:dyDescent="0.2">
      <c r="A77" s="56">
        <v>801</v>
      </c>
      <c r="B77" s="53" t="s">
        <v>84</v>
      </c>
      <c r="C77" s="53" t="s">
        <v>17</v>
      </c>
      <c r="D77" s="44" t="s">
        <v>47</v>
      </c>
      <c r="E77" s="55">
        <v>100</v>
      </c>
      <c r="F77" s="55">
        <v>0</v>
      </c>
      <c r="G77" s="55"/>
    </row>
    <row r="78" spans="1:7" s="57" customFormat="1" ht="92.25" customHeight="1" x14ac:dyDescent="0.2">
      <c r="A78" s="56"/>
      <c r="B78" s="53"/>
      <c r="C78" s="67" t="s">
        <v>10</v>
      </c>
      <c r="D78" s="40" t="s">
        <v>35</v>
      </c>
      <c r="E78" s="55">
        <v>30360</v>
      </c>
      <c r="F78" s="55">
        <v>30360</v>
      </c>
      <c r="G78" s="17">
        <f t="shared" si="1"/>
        <v>100</v>
      </c>
    </row>
    <row r="79" spans="1:7" s="57" customFormat="1" ht="20.25" customHeight="1" x14ac:dyDescent="0.2">
      <c r="A79" s="56"/>
      <c r="B79" s="53"/>
      <c r="C79" s="53" t="s">
        <v>18</v>
      </c>
      <c r="D79" s="44" t="s">
        <v>48</v>
      </c>
      <c r="E79" s="55">
        <v>1400</v>
      </c>
      <c r="F79" s="55">
        <v>104.81</v>
      </c>
      <c r="G79" s="17">
        <f t="shared" si="1"/>
        <v>7.4864285714285721</v>
      </c>
    </row>
    <row r="80" spans="1:7" ht="17.25" customHeight="1" x14ac:dyDescent="0.2">
      <c r="A80" s="32"/>
      <c r="B80" s="33"/>
      <c r="C80" s="34" t="s">
        <v>15</v>
      </c>
      <c r="D80" s="43" t="s">
        <v>40</v>
      </c>
      <c r="E80" s="31">
        <v>900</v>
      </c>
      <c r="F80" s="31">
        <v>588</v>
      </c>
      <c r="G80" s="31">
        <f>(F80/E80)*100</f>
        <v>65.333333333333329</v>
      </c>
    </row>
    <row r="81" spans="1:7" s="1" customFormat="1" ht="24" customHeight="1" x14ac:dyDescent="0.2">
      <c r="A81" s="24"/>
      <c r="B81" s="15" t="s">
        <v>84</v>
      </c>
      <c r="C81" s="15" t="s">
        <v>7</v>
      </c>
      <c r="D81" s="41" t="s">
        <v>86</v>
      </c>
      <c r="E81" s="16">
        <f>SUM(E77:E80)</f>
        <v>32760</v>
      </c>
      <c r="F81" s="16">
        <f>SUM(F77:F80)</f>
        <v>31052.81</v>
      </c>
      <c r="G81" s="16">
        <f t="shared" si="1"/>
        <v>94.788797313797318</v>
      </c>
    </row>
    <row r="82" spans="1:7" s="57" customFormat="1" ht="39" customHeight="1" x14ac:dyDescent="0.2">
      <c r="A82" s="56">
        <v>801</v>
      </c>
      <c r="B82" s="53" t="s">
        <v>151</v>
      </c>
      <c r="C82" s="53" t="s">
        <v>13</v>
      </c>
      <c r="D82" s="46" t="s">
        <v>85</v>
      </c>
      <c r="E82" s="55">
        <v>39744</v>
      </c>
      <c r="F82" s="55">
        <v>38932.9</v>
      </c>
      <c r="G82" s="17">
        <f t="shared" si="1"/>
        <v>97.959188808373597</v>
      </c>
    </row>
    <row r="83" spans="1:7" s="1" customFormat="1" ht="24" customHeight="1" x14ac:dyDescent="0.2">
      <c r="A83" s="24"/>
      <c r="B83" s="67" t="s">
        <v>151</v>
      </c>
      <c r="C83" s="67" t="s">
        <v>7</v>
      </c>
      <c r="D83" s="50" t="s">
        <v>152</v>
      </c>
      <c r="E83" s="16">
        <f>SUM(E82)</f>
        <v>39744</v>
      </c>
      <c r="F83" s="16">
        <f>SUM(F82)</f>
        <v>38932.9</v>
      </c>
      <c r="G83" s="17">
        <f t="shared" si="1"/>
        <v>97.959188808373597</v>
      </c>
    </row>
    <row r="84" spans="1:7" s="1" customFormat="1" ht="18.75" customHeight="1" x14ac:dyDescent="0.2">
      <c r="A84" s="24">
        <v>801</v>
      </c>
      <c r="B84" s="67" t="s">
        <v>111</v>
      </c>
      <c r="C84" s="67" t="s">
        <v>17</v>
      </c>
      <c r="D84" s="44" t="s">
        <v>47</v>
      </c>
      <c r="E84" s="16">
        <v>200</v>
      </c>
      <c r="F84" s="16">
        <v>89</v>
      </c>
      <c r="G84" s="16">
        <f t="shared" si="1"/>
        <v>44.5</v>
      </c>
    </row>
    <row r="85" spans="1:7" s="1" customFormat="1" ht="91.5" customHeight="1" x14ac:dyDescent="0.2">
      <c r="A85" s="24"/>
      <c r="B85" s="15"/>
      <c r="C85" s="67" t="s">
        <v>10</v>
      </c>
      <c r="D85" s="40" t="s">
        <v>35</v>
      </c>
      <c r="E85" s="16">
        <v>2000</v>
      </c>
      <c r="F85" s="16">
        <v>1214</v>
      </c>
      <c r="G85" s="16">
        <f t="shared" si="1"/>
        <v>60.699999999999996</v>
      </c>
    </row>
    <row r="86" spans="1:7" s="1" customFormat="1" ht="22.5" customHeight="1" x14ac:dyDescent="0.2">
      <c r="A86" s="24"/>
      <c r="B86" s="15"/>
      <c r="C86" s="67" t="s">
        <v>34</v>
      </c>
      <c r="D86" s="65" t="s">
        <v>105</v>
      </c>
      <c r="E86" s="16">
        <v>700</v>
      </c>
      <c r="F86" s="16">
        <v>700</v>
      </c>
      <c r="G86" s="16">
        <f t="shared" si="1"/>
        <v>100</v>
      </c>
    </row>
    <row r="87" spans="1:7" s="1" customFormat="1" ht="18.75" customHeight="1" x14ac:dyDescent="0.2">
      <c r="A87" s="24"/>
      <c r="B87" s="15"/>
      <c r="C87" s="67" t="s">
        <v>18</v>
      </c>
      <c r="D87" s="44" t="s">
        <v>48</v>
      </c>
      <c r="E87" s="16">
        <v>200</v>
      </c>
      <c r="F87" s="16">
        <v>36.869999999999997</v>
      </c>
      <c r="G87" s="16">
        <f t="shared" si="1"/>
        <v>18.434999999999999</v>
      </c>
    </row>
    <row r="88" spans="1:7" s="1" customFormat="1" ht="18" customHeight="1" x14ac:dyDescent="0.2">
      <c r="A88" s="56"/>
      <c r="B88" s="53"/>
      <c r="C88" s="53" t="s">
        <v>15</v>
      </c>
      <c r="D88" s="54" t="s">
        <v>40</v>
      </c>
      <c r="E88" s="55">
        <v>16026</v>
      </c>
      <c r="F88" s="55">
        <v>16007.97</v>
      </c>
      <c r="G88" s="16">
        <f t="shared" si="1"/>
        <v>99.887495320104819</v>
      </c>
    </row>
    <row r="89" spans="1:7" s="1" customFormat="1" ht="39.75" customHeight="1" x14ac:dyDescent="0.2">
      <c r="A89" s="56"/>
      <c r="B89" s="53"/>
      <c r="C89" s="53" t="s">
        <v>153</v>
      </c>
      <c r="D89" s="54" t="s">
        <v>154</v>
      </c>
      <c r="E89" s="55">
        <v>2500</v>
      </c>
      <c r="F89" s="55">
        <v>2100</v>
      </c>
      <c r="G89" s="16">
        <f t="shared" si="1"/>
        <v>84</v>
      </c>
    </row>
    <row r="90" spans="1:7" s="1" customFormat="1" ht="19.5" customHeight="1" x14ac:dyDescent="0.2">
      <c r="A90" s="24"/>
      <c r="B90" s="15" t="s">
        <v>111</v>
      </c>
      <c r="C90" s="15" t="s">
        <v>7</v>
      </c>
      <c r="D90" s="41" t="s">
        <v>112</v>
      </c>
      <c r="E90" s="16">
        <f>SUM(E84:E89)</f>
        <v>21626</v>
      </c>
      <c r="F90" s="16">
        <f>SUM(F84:F89)</f>
        <v>20147.84</v>
      </c>
      <c r="G90" s="16">
        <f t="shared" si="1"/>
        <v>93.164894108942946</v>
      </c>
    </row>
    <row r="91" spans="1:7" s="57" customFormat="1" ht="18.75" customHeight="1" x14ac:dyDescent="0.2">
      <c r="A91" s="56">
        <v>801</v>
      </c>
      <c r="B91" s="53" t="s">
        <v>113</v>
      </c>
      <c r="C91" s="53" t="s">
        <v>17</v>
      </c>
      <c r="D91" s="54" t="s">
        <v>47</v>
      </c>
      <c r="E91" s="55">
        <v>20000</v>
      </c>
      <c r="F91" s="55">
        <v>14074</v>
      </c>
      <c r="G91" s="16">
        <f t="shared" si="1"/>
        <v>70.37</v>
      </c>
    </row>
    <row r="92" spans="1:7" s="1" customFormat="1" ht="24" customHeight="1" x14ac:dyDescent="0.2">
      <c r="A92" s="24"/>
      <c r="B92" s="15" t="s">
        <v>113</v>
      </c>
      <c r="C92" s="15" t="s">
        <v>7</v>
      </c>
      <c r="D92" s="41" t="s">
        <v>114</v>
      </c>
      <c r="E92" s="16">
        <f>SUM(E91)</f>
        <v>20000</v>
      </c>
      <c r="F92" s="16">
        <f>SUM(F91)</f>
        <v>14074</v>
      </c>
      <c r="G92" s="16">
        <f t="shared" si="1"/>
        <v>70.37</v>
      </c>
    </row>
    <row r="93" spans="1:7" ht="89.25" x14ac:dyDescent="0.2">
      <c r="A93" s="26">
        <v>801</v>
      </c>
      <c r="B93" s="27">
        <v>80195</v>
      </c>
      <c r="C93" s="28" t="s">
        <v>109</v>
      </c>
      <c r="D93" s="54" t="s">
        <v>120</v>
      </c>
      <c r="E93" s="17">
        <v>664039.37</v>
      </c>
      <c r="F93" s="17">
        <v>661596.35</v>
      </c>
      <c r="G93" s="17">
        <f>(F93/E93)*100</f>
        <v>99.632097114964736</v>
      </c>
    </row>
    <row r="94" spans="1:7" ht="89.25" x14ac:dyDescent="0.2">
      <c r="A94" s="26"/>
      <c r="B94" s="27"/>
      <c r="C94" s="28" t="s">
        <v>12</v>
      </c>
      <c r="D94" s="54" t="s">
        <v>120</v>
      </c>
      <c r="E94" s="17">
        <v>96536.63</v>
      </c>
      <c r="F94" s="17">
        <v>96105.51</v>
      </c>
      <c r="G94" s="17">
        <f>(F94/E94)*100</f>
        <v>99.553413041246614</v>
      </c>
    </row>
    <row r="95" spans="1:7" s="1" customFormat="1" ht="20.25" customHeight="1" x14ac:dyDescent="0.2">
      <c r="A95" s="24"/>
      <c r="B95" s="15" t="s">
        <v>87</v>
      </c>
      <c r="C95" s="15" t="s">
        <v>7</v>
      </c>
      <c r="D95" s="41" t="s">
        <v>36</v>
      </c>
      <c r="E95" s="16">
        <f>SUM(E93:E94)</f>
        <v>760576</v>
      </c>
      <c r="F95" s="16">
        <f>SUM(F93:F94)</f>
        <v>757701.86</v>
      </c>
      <c r="G95" s="17">
        <f t="shared" si="1"/>
        <v>99.622110084988208</v>
      </c>
    </row>
    <row r="96" spans="1:7" s="2" customFormat="1" ht="21" customHeight="1" x14ac:dyDescent="0.2">
      <c r="A96" s="25">
        <v>801</v>
      </c>
      <c r="B96" s="85" t="s">
        <v>8</v>
      </c>
      <c r="C96" s="85"/>
      <c r="D96" s="42" t="s">
        <v>88</v>
      </c>
      <c r="E96" s="19">
        <f>SUM(E81,E83,E90,E92,E95)</f>
        <v>874706</v>
      </c>
      <c r="F96" s="19">
        <f>SUM(F81,F83,F90,F92,F95)</f>
        <v>861909.41</v>
      </c>
      <c r="G96" s="19">
        <f t="shared" si="1"/>
        <v>98.537041017210356</v>
      </c>
    </row>
    <row r="97" spans="1:7" s="57" customFormat="1" ht="39" customHeight="1" x14ac:dyDescent="0.2">
      <c r="A97" s="56">
        <v>852</v>
      </c>
      <c r="B97" s="53" t="s">
        <v>155</v>
      </c>
      <c r="C97" s="53" t="s">
        <v>13</v>
      </c>
      <c r="D97" s="46" t="s">
        <v>85</v>
      </c>
      <c r="E97" s="55">
        <v>16202</v>
      </c>
      <c r="F97" s="55">
        <v>16195.58</v>
      </c>
      <c r="G97" s="17">
        <f t="shared" si="1"/>
        <v>99.960375262313292</v>
      </c>
    </row>
    <row r="98" spans="1:7" s="1" customFormat="1" ht="21" customHeight="1" x14ac:dyDescent="0.2">
      <c r="A98" s="79"/>
      <c r="B98" s="67" t="s">
        <v>155</v>
      </c>
      <c r="C98" s="67" t="s">
        <v>7</v>
      </c>
      <c r="D98" s="50" t="s">
        <v>156</v>
      </c>
      <c r="E98" s="51">
        <f>SUM(E97)</f>
        <v>16202</v>
      </c>
      <c r="F98" s="51">
        <f>SUM(F97)</f>
        <v>16195.58</v>
      </c>
      <c r="G98" s="51">
        <f t="shared" si="1"/>
        <v>99.960375262313292</v>
      </c>
    </row>
    <row r="99" spans="1:7" ht="63.75" x14ac:dyDescent="0.2">
      <c r="A99" s="26">
        <v>852</v>
      </c>
      <c r="B99" s="27">
        <v>85212</v>
      </c>
      <c r="C99" s="28" t="s">
        <v>11</v>
      </c>
      <c r="D99" s="54" t="s">
        <v>121</v>
      </c>
      <c r="E99" s="17">
        <v>1646770</v>
      </c>
      <c r="F99" s="17">
        <v>1630277.21</v>
      </c>
      <c r="G99" s="17">
        <f>(F99/E99)*100</f>
        <v>98.998476411399281</v>
      </c>
    </row>
    <row r="100" spans="1:7" ht="63.75" x14ac:dyDescent="0.2">
      <c r="A100" s="26"/>
      <c r="B100" s="27"/>
      <c r="C100" s="28" t="s">
        <v>16</v>
      </c>
      <c r="D100" s="43" t="s">
        <v>44</v>
      </c>
      <c r="E100" s="17">
        <v>20000</v>
      </c>
      <c r="F100" s="17">
        <v>22760.94</v>
      </c>
      <c r="G100" s="17">
        <f>(F100/E100)*100</f>
        <v>113.8047</v>
      </c>
    </row>
    <row r="101" spans="1:7" ht="51" x14ac:dyDescent="0.2">
      <c r="A101" s="26"/>
      <c r="B101" s="27"/>
      <c r="C101" s="28" t="s">
        <v>33</v>
      </c>
      <c r="D101" s="44" t="s">
        <v>90</v>
      </c>
      <c r="E101" s="17">
        <v>5000</v>
      </c>
      <c r="F101" s="17">
        <v>2901</v>
      </c>
      <c r="G101" s="17">
        <f t="shared" si="1"/>
        <v>58.02</v>
      </c>
    </row>
    <row r="102" spans="1:7" s="1" customFormat="1" ht="63.75" x14ac:dyDescent="0.2">
      <c r="A102" s="24"/>
      <c r="B102" s="15" t="s">
        <v>89</v>
      </c>
      <c r="C102" s="15" t="s">
        <v>7</v>
      </c>
      <c r="D102" s="41" t="s">
        <v>91</v>
      </c>
      <c r="E102" s="16">
        <f>SUM(E99:E101)</f>
        <v>1671770</v>
      </c>
      <c r="F102" s="16">
        <f>SUM(F99:F101)</f>
        <v>1655939.15</v>
      </c>
      <c r="G102" s="16">
        <f t="shared" si="1"/>
        <v>99.053048565293068</v>
      </c>
    </row>
    <row r="103" spans="1:7" s="1" customFormat="1" ht="63.75" x14ac:dyDescent="0.2">
      <c r="A103" s="24">
        <v>852</v>
      </c>
      <c r="B103" s="67" t="s">
        <v>92</v>
      </c>
      <c r="C103" s="67" t="s">
        <v>11</v>
      </c>
      <c r="D103" s="54" t="s">
        <v>121</v>
      </c>
      <c r="E103" s="16">
        <v>2100</v>
      </c>
      <c r="F103" s="16">
        <v>1263.5999999999999</v>
      </c>
      <c r="G103" s="17">
        <f t="shared" si="1"/>
        <v>60.171428571428564</v>
      </c>
    </row>
    <row r="104" spans="1:7" ht="38.25" x14ac:dyDescent="0.2">
      <c r="A104" s="26"/>
      <c r="B104" s="27"/>
      <c r="C104" s="28" t="s">
        <v>13</v>
      </c>
      <c r="D104" s="46" t="s">
        <v>85</v>
      </c>
      <c r="E104" s="17">
        <v>2532</v>
      </c>
      <c r="F104" s="17">
        <v>2496.4</v>
      </c>
      <c r="G104" s="17">
        <f t="shared" si="1"/>
        <v>98.593996840442344</v>
      </c>
    </row>
    <row r="105" spans="1:7" s="1" customFormat="1" ht="89.25" x14ac:dyDescent="0.2">
      <c r="A105" s="24"/>
      <c r="B105" s="15" t="s">
        <v>92</v>
      </c>
      <c r="C105" s="15" t="s">
        <v>7</v>
      </c>
      <c r="D105" s="41" t="s">
        <v>93</v>
      </c>
      <c r="E105" s="16">
        <f>SUM(E103:E104)</f>
        <v>4632</v>
      </c>
      <c r="F105" s="16">
        <f>SUM(F103:F104)</f>
        <v>3760</v>
      </c>
      <c r="G105" s="16">
        <f t="shared" si="1"/>
        <v>81.174438687392055</v>
      </c>
    </row>
    <row r="106" spans="1:7" ht="38.25" x14ac:dyDescent="0.2">
      <c r="A106" s="26">
        <v>852</v>
      </c>
      <c r="B106" s="27">
        <v>85214</v>
      </c>
      <c r="C106" s="28" t="s">
        <v>13</v>
      </c>
      <c r="D106" s="46" t="s">
        <v>85</v>
      </c>
      <c r="E106" s="17">
        <v>51000</v>
      </c>
      <c r="F106" s="17">
        <v>51000</v>
      </c>
      <c r="G106" s="17">
        <f>(F106/E106)*100</f>
        <v>100</v>
      </c>
    </row>
    <row r="107" spans="1:7" ht="51" x14ac:dyDescent="0.2">
      <c r="A107" s="26"/>
      <c r="B107" s="27"/>
      <c r="C107" s="28" t="s">
        <v>33</v>
      </c>
      <c r="D107" s="44" t="s">
        <v>90</v>
      </c>
      <c r="E107" s="17">
        <v>5000</v>
      </c>
      <c r="F107" s="17">
        <v>0</v>
      </c>
      <c r="G107" s="17">
        <f t="shared" si="1"/>
        <v>0</v>
      </c>
    </row>
    <row r="108" spans="1:7" s="1" customFormat="1" ht="38.25" x14ac:dyDescent="0.2">
      <c r="A108" s="24"/>
      <c r="B108" s="15" t="s">
        <v>94</v>
      </c>
      <c r="C108" s="15" t="s">
        <v>7</v>
      </c>
      <c r="D108" s="41" t="s">
        <v>95</v>
      </c>
      <c r="E108" s="16">
        <f>SUM(E106:E107)</f>
        <v>56000</v>
      </c>
      <c r="F108" s="16">
        <f>SUM(F106:F107)</f>
        <v>51000</v>
      </c>
      <c r="G108" s="16">
        <f t="shared" si="1"/>
        <v>91.071428571428569</v>
      </c>
    </row>
    <row r="109" spans="1:7" s="57" customFormat="1" ht="37.5" customHeight="1" x14ac:dyDescent="0.2">
      <c r="A109" s="56">
        <v>852</v>
      </c>
      <c r="B109" s="53" t="s">
        <v>115</v>
      </c>
      <c r="C109" s="53" t="s">
        <v>13</v>
      </c>
      <c r="D109" s="54" t="s">
        <v>85</v>
      </c>
      <c r="E109" s="55">
        <v>33189</v>
      </c>
      <c r="F109" s="55">
        <v>32799.760000000002</v>
      </c>
      <c r="G109" s="55">
        <f t="shared" si="1"/>
        <v>98.827201783723524</v>
      </c>
    </row>
    <row r="110" spans="1:7" s="57" customFormat="1" ht="54" customHeight="1" x14ac:dyDescent="0.2">
      <c r="A110" s="56"/>
      <c r="B110" s="53"/>
      <c r="C110" s="53" t="s">
        <v>33</v>
      </c>
      <c r="D110" s="44" t="s">
        <v>90</v>
      </c>
      <c r="E110" s="55">
        <v>8000</v>
      </c>
      <c r="F110" s="55">
        <v>6026</v>
      </c>
      <c r="G110" s="55">
        <f t="shared" si="1"/>
        <v>75.325000000000003</v>
      </c>
    </row>
    <row r="111" spans="1:7" s="1" customFormat="1" ht="20.25" customHeight="1" x14ac:dyDescent="0.2">
      <c r="A111" s="24"/>
      <c r="B111" s="15" t="s">
        <v>115</v>
      </c>
      <c r="C111" s="15" t="s">
        <v>7</v>
      </c>
      <c r="D111" s="41" t="s">
        <v>116</v>
      </c>
      <c r="E111" s="16">
        <f>SUM(E109:E110)</f>
        <v>41189</v>
      </c>
      <c r="F111" s="16">
        <f>SUM(F109:F110)</f>
        <v>38825.760000000002</v>
      </c>
      <c r="G111" s="16">
        <f t="shared" si="1"/>
        <v>94.262448712034768</v>
      </c>
    </row>
    <row r="112" spans="1:7" s="1" customFormat="1" ht="20.25" customHeight="1" x14ac:dyDescent="0.2">
      <c r="A112" s="24">
        <v>852</v>
      </c>
      <c r="B112" s="67" t="s">
        <v>96</v>
      </c>
      <c r="C112" s="67" t="s">
        <v>18</v>
      </c>
      <c r="D112" s="44" t="s">
        <v>48</v>
      </c>
      <c r="E112" s="16">
        <v>200</v>
      </c>
      <c r="F112" s="16">
        <v>181.8</v>
      </c>
      <c r="G112" s="55">
        <f t="shared" si="1"/>
        <v>90.9</v>
      </c>
    </row>
    <row r="113" spans="1:7" ht="16.5" customHeight="1" x14ac:dyDescent="0.2">
      <c r="A113" s="26"/>
      <c r="B113" s="27"/>
      <c r="C113" s="28" t="s">
        <v>15</v>
      </c>
      <c r="D113" s="54" t="s">
        <v>40</v>
      </c>
      <c r="E113" s="17">
        <v>100</v>
      </c>
      <c r="F113" s="17">
        <v>43</v>
      </c>
      <c r="G113" s="17">
        <f t="shared" si="1"/>
        <v>43</v>
      </c>
    </row>
    <row r="114" spans="1:7" ht="38.25" x14ac:dyDescent="0.2">
      <c r="A114" s="26"/>
      <c r="B114" s="27"/>
      <c r="C114" s="28" t="s">
        <v>13</v>
      </c>
      <c r="D114" s="46" t="s">
        <v>85</v>
      </c>
      <c r="E114" s="17">
        <v>66025</v>
      </c>
      <c r="F114" s="17">
        <v>65940.800000000003</v>
      </c>
      <c r="G114" s="17">
        <f t="shared" si="1"/>
        <v>99.872472548277173</v>
      </c>
    </row>
    <row r="115" spans="1:7" s="1" customFormat="1" ht="21" customHeight="1" x14ac:dyDescent="0.2">
      <c r="A115" s="24"/>
      <c r="B115" s="15" t="s">
        <v>96</v>
      </c>
      <c r="C115" s="15" t="s">
        <v>7</v>
      </c>
      <c r="D115" s="41" t="s">
        <v>97</v>
      </c>
      <c r="E115" s="16">
        <f>SUM(E112:E114)</f>
        <v>66325</v>
      </c>
      <c r="F115" s="16">
        <f>SUM(F112:F114)</f>
        <v>66165.600000000006</v>
      </c>
      <c r="G115" s="16">
        <f t="shared" si="1"/>
        <v>99.759668300037703</v>
      </c>
    </row>
    <row r="116" spans="1:7" s="57" customFormat="1" ht="87" customHeight="1" x14ac:dyDescent="0.2">
      <c r="A116" s="56">
        <v>852</v>
      </c>
      <c r="B116" s="53" t="s">
        <v>98</v>
      </c>
      <c r="C116" s="53" t="s">
        <v>109</v>
      </c>
      <c r="D116" s="54" t="s">
        <v>120</v>
      </c>
      <c r="E116" s="55">
        <v>21811</v>
      </c>
      <c r="F116" s="55">
        <v>21481.57</v>
      </c>
      <c r="G116" s="55">
        <f t="shared" ref="G116:G118" si="4">(F116/E116)*100</f>
        <v>98.489615331713352</v>
      </c>
    </row>
    <row r="117" spans="1:7" s="57" customFormat="1" ht="96.75" customHeight="1" x14ac:dyDescent="0.2">
      <c r="A117" s="56"/>
      <c r="B117" s="53"/>
      <c r="C117" s="53" t="s">
        <v>12</v>
      </c>
      <c r="D117" s="54" t="s">
        <v>120</v>
      </c>
      <c r="E117" s="55">
        <v>3849</v>
      </c>
      <c r="F117" s="55">
        <v>3790.87</v>
      </c>
      <c r="G117" s="55">
        <f t="shared" si="4"/>
        <v>98.489737594180298</v>
      </c>
    </row>
    <row r="118" spans="1:7" s="57" customFormat="1" ht="67.5" customHeight="1" x14ac:dyDescent="0.2">
      <c r="A118" s="56"/>
      <c r="B118" s="53"/>
      <c r="C118" s="53" t="s">
        <v>11</v>
      </c>
      <c r="D118" s="54" t="s">
        <v>121</v>
      </c>
      <c r="E118" s="55">
        <v>21836</v>
      </c>
      <c r="F118" s="55">
        <v>21012</v>
      </c>
      <c r="G118" s="55">
        <f t="shared" si="4"/>
        <v>96.226415094339629</v>
      </c>
    </row>
    <row r="119" spans="1:7" ht="38.25" x14ac:dyDescent="0.2">
      <c r="A119" s="26"/>
      <c r="B119" s="27"/>
      <c r="C119" s="28" t="s">
        <v>13</v>
      </c>
      <c r="D119" s="46" t="s">
        <v>85</v>
      </c>
      <c r="E119" s="17">
        <v>46000</v>
      </c>
      <c r="F119" s="17">
        <v>44911.96</v>
      </c>
      <c r="G119" s="17">
        <f t="shared" ref="G119:G145" si="5">(F119/E119)*100</f>
        <v>97.634695652173903</v>
      </c>
    </row>
    <row r="120" spans="1:7" s="1" customFormat="1" ht="21" customHeight="1" x14ac:dyDescent="0.2">
      <c r="A120" s="24"/>
      <c r="B120" s="15" t="s">
        <v>98</v>
      </c>
      <c r="C120" s="15" t="s">
        <v>7</v>
      </c>
      <c r="D120" s="41" t="s">
        <v>36</v>
      </c>
      <c r="E120" s="16">
        <f>SUM(E116:E119)</f>
        <v>93496</v>
      </c>
      <c r="F120" s="16">
        <f>SUM(F116:F119)</f>
        <v>91196.4</v>
      </c>
      <c r="G120" s="16">
        <f t="shared" si="5"/>
        <v>97.540429537092493</v>
      </c>
    </row>
    <row r="121" spans="1:7" s="2" customFormat="1" ht="18" customHeight="1" x14ac:dyDescent="0.2">
      <c r="A121" s="25">
        <v>852</v>
      </c>
      <c r="B121" s="85" t="s">
        <v>8</v>
      </c>
      <c r="C121" s="85"/>
      <c r="D121" s="42" t="s">
        <v>99</v>
      </c>
      <c r="E121" s="19">
        <f>SUM(E98,E102,E105,E108,E111,E115,E120)</f>
        <v>1949614</v>
      </c>
      <c r="F121" s="19">
        <f>SUM(F98,F102,F105,F108,F111,F115,F120)</f>
        <v>1923082.49</v>
      </c>
      <c r="G121" s="19">
        <f t="shared" si="5"/>
        <v>98.639140363169318</v>
      </c>
    </row>
    <row r="122" spans="1:7" ht="89.25" x14ac:dyDescent="0.2">
      <c r="A122" s="21">
        <v>853</v>
      </c>
      <c r="B122" s="22">
        <v>85395</v>
      </c>
      <c r="C122" s="23" t="s">
        <v>109</v>
      </c>
      <c r="D122" s="54" t="s">
        <v>120</v>
      </c>
      <c r="E122" s="20">
        <v>84669.01</v>
      </c>
      <c r="F122" s="20">
        <v>84669.01</v>
      </c>
      <c r="G122" s="20">
        <f>(F122/E122)*100</f>
        <v>100</v>
      </c>
    </row>
    <row r="123" spans="1:7" ht="89.25" x14ac:dyDescent="0.2">
      <c r="A123" s="21"/>
      <c r="B123" s="22"/>
      <c r="C123" s="23" t="s">
        <v>12</v>
      </c>
      <c r="D123" s="54" t="s">
        <v>120</v>
      </c>
      <c r="E123" s="20">
        <v>4483.59</v>
      </c>
      <c r="F123" s="20">
        <v>4464.3100000000004</v>
      </c>
      <c r="G123" s="20">
        <f t="shared" si="5"/>
        <v>99.569987443098057</v>
      </c>
    </row>
    <row r="124" spans="1:7" s="1" customFormat="1" ht="21.75" customHeight="1" x14ac:dyDescent="0.2">
      <c r="A124" s="24"/>
      <c r="B124" s="15" t="s">
        <v>100</v>
      </c>
      <c r="C124" s="15" t="s">
        <v>7</v>
      </c>
      <c r="D124" s="41" t="s">
        <v>36</v>
      </c>
      <c r="E124" s="16">
        <f>SUM(E122:E123)</f>
        <v>89152.599999999991</v>
      </c>
      <c r="F124" s="16">
        <f>SUM(F122:F123)</f>
        <v>89133.319999999992</v>
      </c>
      <c r="G124" s="16">
        <f t="shared" si="5"/>
        <v>99.978374158465371</v>
      </c>
    </row>
    <row r="125" spans="1:7" s="2" customFormat="1" ht="25.5" x14ac:dyDescent="0.2">
      <c r="A125" s="25">
        <v>853</v>
      </c>
      <c r="B125" s="85" t="s">
        <v>8</v>
      </c>
      <c r="C125" s="85"/>
      <c r="D125" s="42" t="s">
        <v>101</v>
      </c>
      <c r="E125" s="19">
        <f>SUM(E124)</f>
        <v>89152.599999999991</v>
      </c>
      <c r="F125" s="19">
        <f>SUM(F124)</f>
        <v>89133.319999999992</v>
      </c>
      <c r="G125" s="20">
        <f t="shared" si="5"/>
        <v>99.978374158465371</v>
      </c>
    </row>
    <row r="126" spans="1:7" ht="38.25" x14ac:dyDescent="0.2">
      <c r="A126" s="21">
        <v>854</v>
      </c>
      <c r="B126" s="22">
        <v>85415</v>
      </c>
      <c r="C126" s="23" t="s">
        <v>13</v>
      </c>
      <c r="D126" s="46" t="s">
        <v>85</v>
      </c>
      <c r="E126" s="20">
        <v>81312</v>
      </c>
      <c r="F126" s="20">
        <v>81312</v>
      </c>
      <c r="G126" s="20">
        <f t="shared" si="5"/>
        <v>100</v>
      </c>
    </row>
    <row r="127" spans="1:7" ht="89.25" x14ac:dyDescent="0.2">
      <c r="A127" s="21"/>
      <c r="B127" s="22"/>
      <c r="C127" s="53" t="s">
        <v>161</v>
      </c>
      <c r="D127" s="54" t="s">
        <v>162</v>
      </c>
      <c r="E127" s="20">
        <v>29600</v>
      </c>
      <c r="F127" s="20">
        <v>28595</v>
      </c>
      <c r="G127" s="20">
        <f t="shared" si="5"/>
        <v>96.604729729729726</v>
      </c>
    </row>
    <row r="128" spans="1:7" s="1" customFormat="1" ht="20.25" customHeight="1" x14ac:dyDescent="0.2">
      <c r="A128" s="24"/>
      <c r="B128" s="15" t="s">
        <v>102</v>
      </c>
      <c r="C128" s="15" t="s">
        <v>7</v>
      </c>
      <c r="D128" s="41" t="s">
        <v>103</v>
      </c>
      <c r="E128" s="16">
        <f>SUM(E126:E127)</f>
        <v>110912</v>
      </c>
      <c r="F128" s="16">
        <f>SUM(F126:F127)</f>
        <v>109907</v>
      </c>
      <c r="G128" s="16">
        <f t="shared" si="5"/>
        <v>99.093876226197338</v>
      </c>
    </row>
    <row r="129" spans="1:7" s="2" customFormat="1" ht="19.5" customHeight="1" x14ac:dyDescent="0.2">
      <c r="A129" s="25">
        <v>854</v>
      </c>
      <c r="B129" s="85" t="s">
        <v>8</v>
      </c>
      <c r="C129" s="85"/>
      <c r="D129" s="42" t="s">
        <v>104</v>
      </c>
      <c r="E129" s="19">
        <f>SUM(E128)</f>
        <v>110912</v>
      </c>
      <c r="F129" s="19">
        <f>SUM(F128)</f>
        <v>109907</v>
      </c>
      <c r="G129" s="20">
        <f t="shared" si="5"/>
        <v>99.093876226197338</v>
      </c>
    </row>
    <row r="130" spans="1:7" s="57" customFormat="1" ht="37.5" customHeight="1" x14ac:dyDescent="0.2">
      <c r="A130" s="56">
        <v>900</v>
      </c>
      <c r="B130" s="53" t="s">
        <v>157</v>
      </c>
      <c r="C130" s="53" t="s">
        <v>158</v>
      </c>
      <c r="D130" s="54" t="s">
        <v>159</v>
      </c>
      <c r="E130" s="55">
        <v>15000</v>
      </c>
      <c r="F130" s="55">
        <v>15000</v>
      </c>
      <c r="G130" s="20">
        <f t="shared" si="5"/>
        <v>100</v>
      </c>
    </row>
    <row r="131" spans="1:7" s="1" customFormat="1" ht="19.5" customHeight="1" x14ac:dyDescent="0.2">
      <c r="A131" s="79"/>
      <c r="B131" s="67" t="s">
        <v>157</v>
      </c>
      <c r="C131" s="67" t="s">
        <v>7</v>
      </c>
      <c r="D131" s="50" t="s">
        <v>160</v>
      </c>
      <c r="E131" s="51">
        <f>SUM(E130)</f>
        <v>15000</v>
      </c>
      <c r="F131" s="51">
        <f>SUM(F130)</f>
        <v>15000</v>
      </c>
      <c r="G131" s="51">
        <f t="shared" si="5"/>
        <v>100</v>
      </c>
    </row>
    <row r="132" spans="1:7" s="57" customFormat="1" x14ac:dyDescent="0.2">
      <c r="A132" s="58">
        <v>900</v>
      </c>
      <c r="B132" s="59" t="s">
        <v>117</v>
      </c>
      <c r="C132" s="59" t="s">
        <v>17</v>
      </c>
      <c r="D132" s="43" t="s">
        <v>47</v>
      </c>
      <c r="E132" s="60">
        <v>1000</v>
      </c>
      <c r="F132" s="60">
        <v>602.54999999999995</v>
      </c>
      <c r="G132" s="20">
        <f t="shared" si="5"/>
        <v>60.254999999999995</v>
      </c>
    </row>
    <row r="133" spans="1:7" s="1" customFormat="1" ht="38.25" x14ac:dyDescent="0.2">
      <c r="A133" s="61"/>
      <c r="B133" s="62" t="s">
        <v>117</v>
      </c>
      <c r="C133" s="62" t="s">
        <v>7</v>
      </c>
      <c r="D133" s="63" t="s">
        <v>118</v>
      </c>
      <c r="E133" s="64">
        <f>SUM(E132)</f>
        <v>1000</v>
      </c>
      <c r="F133" s="64">
        <f>SUM(F132)</f>
        <v>602.54999999999995</v>
      </c>
      <c r="G133" s="20">
        <f t="shared" si="5"/>
        <v>60.254999999999995</v>
      </c>
    </row>
    <row r="134" spans="1:7" s="1" customFormat="1" ht="25.5" x14ac:dyDescent="0.2">
      <c r="A134" s="25">
        <v>900</v>
      </c>
      <c r="B134" s="85" t="s">
        <v>8</v>
      </c>
      <c r="C134" s="85"/>
      <c r="D134" s="42" t="s">
        <v>106</v>
      </c>
      <c r="E134" s="19">
        <f>SUM(E131,E133)</f>
        <v>16000</v>
      </c>
      <c r="F134" s="19">
        <f>SUM(F131,F133)</f>
        <v>15602.55</v>
      </c>
      <c r="G134" s="20">
        <f>(F134/E134)*100</f>
        <v>97.515937499999993</v>
      </c>
    </row>
    <row r="135" spans="1:7" s="57" customFormat="1" ht="94.5" customHeight="1" x14ac:dyDescent="0.2">
      <c r="A135" s="58">
        <v>921</v>
      </c>
      <c r="B135" s="59" t="s">
        <v>130</v>
      </c>
      <c r="C135" s="23" t="s">
        <v>109</v>
      </c>
      <c r="D135" s="54" t="s">
        <v>120</v>
      </c>
      <c r="E135" s="60">
        <v>19485.53</v>
      </c>
      <c r="F135" s="60">
        <v>19485.32</v>
      </c>
      <c r="G135" s="17">
        <f>(F135/E135)*100</f>
        <v>99.998922277197494</v>
      </c>
    </row>
    <row r="136" spans="1:7" s="57" customFormat="1" ht="94.5" customHeight="1" x14ac:dyDescent="0.2">
      <c r="A136" s="58"/>
      <c r="B136" s="59"/>
      <c r="C136" s="59" t="s">
        <v>110</v>
      </c>
      <c r="D136" s="54" t="s">
        <v>120</v>
      </c>
      <c r="E136" s="60">
        <v>81728</v>
      </c>
      <c r="F136" s="60">
        <v>81728</v>
      </c>
      <c r="G136" s="17">
        <f>(F136/E136)*100</f>
        <v>100</v>
      </c>
    </row>
    <row r="137" spans="1:7" s="1" customFormat="1" ht="22.5" customHeight="1" x14ac:dyDescent="0.2">
      <c r="A137" s="61"/>
      <c r="B137" s="62" t="s">
        <v>130</v>
      </c>
      <c r="C137" s="62" t="s">
        <v>7</v>
      </c>
      <c r="D137" s="63" t="s">
        <v>36</v>
      </c>
      <c r="E137" s="64">
        <f>SUM(E135:E136)</f>
        <v>101213.53</v>
      </c>
      <c r="F137" s="64">
        <f>SUM(F135:F136)</f>
        <v>101213.32</v>
      </c>
      <c r="G137" s="51">
        <f t="shared" si="5"/>
        <v>99.99979251785804</v>
      </c>
    </row>
    <row r="138" spans="1:7" s="2" customFormat="1" ht="25.5" x14ac:dyDescent="0.2">
      <c r="A138" s="25">
        <v>921</v>
      </c>
      <c r="B138" s="85" t="s">
        <v>8</v>
      </c>
      <c r="C138" s="85"/>
      <c r="D138" s="70" t="s">
        <v>131</v>
      </c>
      <c r="E138" s="19">
        <f>SUM(E137)</f>
        <v>101213.53</v>
      </c>
      <c r="F138" s="19">
        <f>SUM(F137)</f>
        <v>101213.32</v>
      </c>
      <c r="G138" s="20">
        <f>(F138/E138)*100</f>
        <v>99.99979251785804</v>
      </c>
    </row>
    <row r="139" spans="1:7" s="57" customFormat="1" ht="89.25" x14ac:dyDescent="0.2">
      <c r="A139" s="58">
        <v>926</v>
      </c>
      <c r="B139" s="59" t="s">
        <v>136</v>
      </c>
      <c r="C139" s="59" t="s">
        <v>109</v>
      </c>
      <c r="D139" s="54" t="s">
        <v>120</v>
      </c>
      <c r="E139" s="60">
        <v>9885.5</v>
      </c>
      <c r="F139" s="60">
        <v>9882.02</v>
      </c>
      <c r="G139" s="17">
        <f t="shared" ref="G139:G144" si="6">(F139/E139)*100</f>
        <v>99.964796924788828</v>
      </c>
    </row>
    <row r="140" spans="1:7" s="57" customFormat="1" ht="89.25" x14ac:dyDescent="0.2">
      <c r="A140" s="58"/>
      <c r="B140" s="59"/>
      <c r="C140" s="59" t="s">
        <v>12</v>
      </c>
      <c r="D140" s="54" t="s">
        <v>120</v>
      </c>
      <c r="E140" s="60">
        <v>1744.5</v>
      </c>
      <c r="F140" s="60">
        <v>1743.88</v>
      </c>
      <c r="G140" s="17">
        <f t="shared" si="6"/>
        <v>99.964459730581837</v>
      </c>
    </row>
    <row r="141" spans="1:7" s="1" customFormat="1" ht="25.5" x14ac:dyDescent="0.2">
      <c r="A141" s="61"/>
      <c r="B141" s="62" t="s">
        <v>136</v>
      </c>
      <c r="C141" s="62" t="s">
        <v>7</v>
      </c>
      <c r="D141" s="63" t="s">
        <v>137</v>
      </c>
      <c r="E141" s="64">
        <f>SUM(E139:E140)</f>
        <v>11630</v>
      </c>
      <c r="F141" s="64">
        <f>SUM(F139:F140)</f>
        <v>11625.900000000001</v>
      </c>
      <c r="G141" s="51">
        <f t="shared" si="6"/>
        <v>99.964746345657801</v>
      </c>
    </row>
    <row r="142" spans="1:7" s="57" customFormat="1" ht="76.5" x14ac:dyDescent="0.2">
      <c r="A142" s="58">
        <v>926</v>
      </c>
      <c r="B142" s="89" t="s">
        <v>163</v>
      </c>
      <c r="C142" s="90" t="s">
        <v>164</v>
      </c>
      <c r="D142" s="88" t="s">
        <v>165</v>
      </c>
      <c r="E142" s="60">
        <v>200000</v>
      </c>
      <c r="F142" s="60">
        <v>200000</v>
      </c>
      <c r="G142" s="17">
        <f t="shared" si="6"/>
        <v>100</v>
      </c>
    </row>
    <row r="143" spans="1:7" s="1" customFormat="1" x14ac:dyDescent="0.2">
      <c r="A143" s="61"/>
      <c r="B143" s="62" t="s">
        <v>163</v>
      </c>
      <c r="C143" s="62" t="s">
        <v>7</v>
      </c>
      <c r="D143" s="63" t="s">
        <v>36</v>
      </c>
      <c r="E143" s="64">
        <f>SUM(E142)</f>
        <v>200000</v>
      </c>
      <c r="F143" s="64">
        <f>SUM(F142)</f>
        <v>200000</v>
      </c>
      <c r="G143" s="17">
        <f t="shared" si="6"/>
        <v>100</v>
      </c>
    </row>
    <row r="144" spans="1:7" s="2" customFormat="1" ht="19.5" customHeight="1" x14ac:dyDescent="0.2">
      <c r="A144" s="80">
        <v>926</v>
      </c>
      <c r="B144" s="83" t="s">
        <v>8</v>
      </c>
      <c r="C144" s="84"/>
      <c r="D144" s="81" t="s">
        <v>138</v>
      </c>
      <c r="E144" s="82">
        <f>SUM(E141,E143)</f>
        <v>211630</v>
      </c>
      <c r="F144" s="82">
        <f>SUM(F141,F143)</f>
        <v>211625.9</v>
      </c>
      <c r="G144" s="17">
        <f t="shared" si="6"/>
        <v>99.998062656523174</v>
      </c>
    </row>
    <row r="145" spans="1:7" ht="17.25" customHeight="1" thickBot="1" x14ac:dyDescent="0.25">
      <c r="A145" s="35"/>
      <c r="B145" s="36"/>
      <c r="C145" s="37"/>
      <c r="D145" s="47"/>
      <c r="E145" s="49">
        <f>SUM(E9,E15,E20,E29,E32,E35,E38,E67,E76,E96,E121,E125,E129,E134,E138,E144)</f>
        <v>13667076.75</v>
      </c>
      <c r="F145" s="49">
        <f>SUM(F9,F15,F20,F29,F32,F35,F38,F67,F76,F96,F121,F125,F129,F134,F138,F144)</f>
        <v>13714335.780000001</v>
      </c>
      <c r="G145" s="49">
        <f t="shared" si="5"/>
        <v>100.34578740475722</v>
      </c>
    </row>
  </sheetData>
  <mergeCells count="16">
    <mergeCell ref="B144:C144"/>
    <mergeCell ref="B138:C138"/>
    <mergeCell ref="B134:C134"/>
    <mergeCell ref="A1:G1"/>
    <mergeCell ref="B96:C96"/>
    <mergeCell ref="B121:C121"/>
    <mergeCell ref="B125:C125"/>
    <mergeCell ref="B129:C129"/>
    <mergeCell ref="B32:C32"/>
    <mergeCell ref="B38:C38"/>
    <mergeCell ref="B67:C67"/>
    <mergeCell ref="B76:C76"/>
    <mergeCell ref="B9:C9"/>
    <mergeCell ref="B20:C20"/>
    <mergeCell ref="B29:C29"/>
    <mergeCell ref="B35:C3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Kopia 27S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2013-03-05T06:40:14Z</cp:lastPrinted>
  <dcterms:created xsi:type="dcterms:W3CDTF">2010-03-05T13:33:40Z</dcterms:created>
  <dcterms:modified xsi:type="dcterms:W3CDTF">2014-03-03T12:58:54Z</dcterms:modified>
</cp:coreProperties>
</file>