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<sst xmlns="http://schemas.openxmlformats.org/spreadsheetml/2006/main" count="1012" uniqueCount="505">
  <si>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</si>
  <si>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</si>
  <si>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</si>
  <si>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</si>
  <si>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</si>
  <si>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</si>
  <si>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</si>
  <si>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</si>
  <si>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</si>
  <si>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</si>
  <si>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</si>
  <si>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</si>
  <si>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</si>
  <si>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</si>
  <si>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</si>
  <si>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</si>
  <si>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</si>
  <si>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</si>
  <si>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</si>
  <si>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</si>
  <si>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</si>
  <si>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</si>
  <si>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</si>
  <si>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</si>
  <si>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</si>
  <si>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</si>
  <si>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</si>
  <si>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</si>
  <si>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</si>
  <si>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</si>
  <si>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</si>
  <si>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</si>
  <si>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</si>
  <si>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</si>
  <si>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</si>
  <si>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</si>
  <si>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</si>
  <si>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</si>
  <si>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</si>
  <si>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</si>
  <si>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</si>
  <si>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</si>
  <si>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</si>
  <si>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</si>
  <si>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</si>
  <si>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</si>
  <si>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</si>
  <si>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</si>
  <si>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</si>
  <si>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</si>
  <si>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</si>
  <si>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</si>
  <si>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</si>
  <si>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</si>
  <si>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</si>
  <si>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</si>
  <si>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</si>
  <si>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</si>
  <si>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</si>
  <si>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</si>
  <si>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</si>
  <si>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</si>
  <si>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</si>
  <si>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</si>
  <si>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</si>
  <si>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</si>
  <si>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</si>
  <si>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</si>
  <si>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</si>
  <si>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</si>
  <si>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</si>
  <si>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</si>
  <si>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</si>
  <si>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</si>
  <si>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</si>
  <si>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</si>
  <si>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</si>
  <si>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</si>
  <si>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</si>
  <si>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</si>
  <si>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</si>
  <si>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</si>
  <si>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</si>
  <si>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</si>
  <si>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</si>
  <si>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</si>
  <si>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</si>
  <si>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</si>
  <si>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</si>
  <si>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</si>
  <si>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</si>
  <si>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</si>
  <si>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</si>
  <si>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</si>
  <si>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</si>
  <si>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</si>
  <si>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</si>
  <si>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</si>
  <si>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</si>
  <si>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</si>
  <si>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</si>
  <si>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</si>
  <si>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</si>
  <si>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</si>
  <si>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</si>
  <si>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</si>
  <si>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</si>
  <si>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</si>
  <si>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</si>
  <si>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</si>
  <si>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</si>
  <si>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</si>
  <si>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</si>
  <si>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</si>
  <si>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</si>
  <si>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</si>
  <si>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</si>
  <si>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</si>
  <si>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</si>
  <si>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</si>
  <si>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</si>
  <si>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</si>
  <si>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</si>
  <si>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</si>
  <si>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</si>
  <si>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</si>
  <si>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</si>
  <si>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</si>
  <si>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</si>
  <si>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</si>
  <si>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</si>
  <si>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</si>
  <si>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</si>
  <si>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</si>
  <si>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</si>
  <si>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</si>
  <si>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</si>
  <si>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</si>
  <si>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</si>
  <si>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</si>
  <si>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</si>
  <si>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</si>
  <si>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</si>
  <si>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</si>
  <si>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</si>
  <si>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</si>
  <si>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</si>
  <si>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</si>
  <si>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</si>
  <si>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</si>
  <si>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</si>
  <si>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</si>
  <si>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</si>
  <si>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</si>
  <si>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</si>
  <si>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</si>
  <si>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</si>
  <si>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</si>
  <si>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</si>
  <si>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</si>
  <si>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</si>
  <si>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</si>
  <si>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</si>
  <si>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</si>
  <si>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</si>
  <si>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</si>
  <si>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</si>
  <si>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</si>
  <si>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</si>
  <si>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</si>
  <si>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</si>
  <si>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</si>
  <si>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</si>
  <si>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</si>
  <si>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</si>
  <si>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</si>
  <si>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</si>
  <si>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</si>
  <si>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</si>
  <si>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</si>
  <si>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</si>
  <si>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</si>
  <si>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</si>
  <si>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</si>
  <si>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</si>
  <si>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</si>
  <si>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</si>
  <si>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</si>
  <si>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</si>
  <si>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</si>
  <si>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</si>
  <si>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</si>
  <si>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</si>
  <si>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</si>
  <si>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</si>
  <si>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</si>
  <si>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</si>
  <si>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</si>
  <si>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</si>
  <si>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</si>
  <si>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</si>
  <si>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</si>
  <si>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</si>
  <si>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</si>
  <si>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</si>
  <si>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</si>
  <si>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</si>
  <si>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</si>
  <si>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</si>
  <si>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</si>
  <si>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</si>
  <si>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</si>
  <si>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</si>
  <si>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</si>
  <si>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</si>
  <si>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</si>
  <si>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</si>
  <si>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</si>
  <si>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</si>
  <si>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</si>
  <si>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</si>
  <si>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</si>
  <si>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</si>
  <si>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</si>
  <si>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</si>
  <si>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zadania z zakresu przeciwdziałania alkoholizmowi</t>
  </si>
  <si>
    <t>Gminna Biblioteka Publiczna w Radzanowie</t>
  </si>
  <si>
    <t>Urząd Gminy w Radzanowie</t>
  </si>
  <si>
    <t xml:space="preserve">Ogółem                                 </t>
  </si>
  <si>
    <t>Pokrycie deficytu budżetu:</t>
  </si>
  <si>
    <t>1. Zakład Gospodarki Komunalnej w Radzanowie</t>
  </si>
  <si>
    <t>1. Publiczna Szkoła Podstawowa w Rogolinie</t>
  </si>
  <si>
    <t>Dochody związane z realizacją zadań z zakresu administracji rządowej</t>
  </si>
  <si>
    <t>§ 0970 wpływy z różnych dochodów</t>
  </si>
  <si>
    <t>§ 4520 opłaty na rzecz budżetów jst</t>
  </si>
  <si>
    <t>Rolnictwo i łowiectwo</t>
  </si>
  <si>
    <t>Izby rolnicze</t>
  </si>
  <si>
    <t>wpłaty gmin na rzecz izb rolniczych w wysokości 2% uzyskanych wpływów z podatku z podatku rolnego</t>
  </si>
  <si>
    <t>Transport i łączność</t>
  </si>
  <si>
    <t>Drogi publiczne gminne</t>
  </si>
  <si>
    <t xml:space="preserve">zakup materiałów i wyposażenia </t>
  </si>
  <si>
    <t>zakup usług pozostałych</t>
  </si>
  <si>
    <t>wydatki inwestycyjne jednostek budżetowych</t>
  </si>
  <si>
    <t>Gospodarka mieszkaniowa</t>
  </si>
  <si>
    <t>Gospodarkagruntami i nieruchomościami</t>
  </si>
  <si>
    <t>różne opłaty i składki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</si>
  <si>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</si>
  <si>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</si>
  <si>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</si>
  <si>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</si>
  <si>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</si>
  <si>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</si>
  <si>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odpisy na zakładowy fundusz świadczeń socjalnych </t>
  </si>
  <si>
    <t>Rady gmin (miast i miast na prawach powiatu)</t>
  </si>
  <si>
    <t>różne wydatki na rzecz osób fizycznych</t>
  </si>
  <si>
    <t>opłata z tytułu usług telekomunikacyjnych telefonii stacjonarnej</t>
  </si>
  <si>
    <t>podróże służbowe krajowe</t>
  </si>
  <si>
    <t>Urzędy gmin (miast i miast na prawach powiatu)</t>
  </si>
  <si>
    <t>wydatki osobowe niezaliczone do wynagrodzeń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</si>
  <si>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</si>
  <si>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</si>
  <si>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</si>
  <si>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</si>
  <si>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</si>
  <si>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</si>
  <si>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</si>
  <si>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wykonanie ekspertyz, analiz i opinii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</si>
  <si>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</si>
  <si>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</si>
  <si>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</si>
  <si>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Promocja jednostek samorządu terytorialnego</t>
  </si>
  <si>
    <t>Bezpieczeństwo publiczne i ochrona przeciwpożarowa</t>
  </si>
  <si>
    <t>Ochotnicze straże pożarne</t>
  </si>
  <si>
    <t>Obrona cywilna</t>
  </si>
  <si>
    <t>Dochody od osób prawnych,od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</si>
  <si>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</si>
  <si>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</si>
  <si>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</si>
  <si>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</si>
  <si>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krajowych pożyczek i kredytów</t>
  </si>
  <si>
    <t>Różne rozliczenia</t>
  </si>
  <si>
    <t>Rezerwy ogólne i celowe</t>
  </si>
  <si>
    <t>Oświata i wychowanie</t>
  </si>
  <si>
    <t>Szkoły podstawowe</t>
  </si>
  <si>
    <t>zakup pomocy naukowych, dydaktycznych i książek</t>
  </si>
  <si>
    <t xml:space="preserve">zakup materiałów papierniczych do sprzętu drukarskiego i urządzeń kserograficznych </t>
  </si>
  <si>
    <t>Oddziały przedszkolne w szkołach podstawowych</t>
  </si>
  <si>
    <t>Gimnazja</t>
  </si>
  <si>
    <t>Dowożenie uczniów do szkół</t>
  </si>
  <si>
    <t>Komisje egzaminacyjne</t>
  </si>
  <si>
    <t>Dokształcanie i doskonalenie nauczycieli</t>
  </si>
  <si>
    <t>Ochrona zdrowia</t>
  </si>
  <si>
    <t>Zwalczanie narkomanii</t>
  </si>
  <si>
    <t>Przeciwdziałanie alkoholizmowi</t>
  </si>
  <si>
    <t>dotacja celowaz budżetu na finansowanie lub dofinansowanie  zadań zleconych do realizacji pozostałym jednostkom nie zalicznym do sektora finansów publicznych</t>
  </si>
  <si>
    <t>dotacja celowa na pomoc finansową udzielaną między jednostkami samorządu terytorialnego na dofinansowanie własnych zadań inwestycyjnych i zakupów inwestycyjnych</t>
  </si>
  <si>
    <t>Pomoc społeczna</t>
  </si>
  <si>
    <t>Domy pomocy społecznej</t>
  </si>
  <si>
    <t>zakup usług przez jednostki samorządu terytorialnego od innych jednostek samorządu terytorialnego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</si>
  <si>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</si>
  <si>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</si>
  <si>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</si>
  <si>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</si>
  <si>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</si>
  <si>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>Oczyszczanie miast i wsi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</si>
  <si>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</si>
  <si>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</si>
  <si>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</si>
  <si>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</si>
  <si>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</si>
  <si>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z w zakresie kultury fizycznej i sportu</t>
  </si>
  <si>
    <t>Ogółem wydatki</t>
  </si>
  <si>
    <t xml:space="preserve">rezerwy ogólne </t>
  </si>
  <si>
    <t>rezerwy celowe</t>
  </si>
  <si>
    <t>OGÓŁEM</t>
  </si>
  <si>
    <t>W tym</t>
  </si>
  <si>
    <t>Majątkowe</t>
  </si>
  <si>
    <t>Bieżące</t>
  </si>
  <si>
    <t xml:space="preserve">                                                                   Ogółem dochody</t>
  </si>
  <si>
    <t>Dochody od osób prawnych, od osób fizycznych i od innych jednostek nieposiadających osobowości prawnej oraz wydatki związane z ich poborem</t>
  </si>
  <si>
    <t>Gospodarka gruntami i nieruchomościami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</si>
  <si>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</si>
  <si>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</si>
  <si>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czynnośći cywilnoprawnych oraz podatków i opłat lokalnych od osób fizycznych</t>
  </si>
  <si>
    <t>Wpływy z innych opłat stanowiących dochody jednostek samorządu terytorialnego na podstawie ustaw</t>
  </si>
  <si>
    <t>Udziały gmin w podatkach stanowiących dochód budżetu państwa</t>
  </si>
  <si>
    <t>Część oświatowa subwencji ogólnej dla jednostek samorządu terytorialnego</t>
  </si>
  <si>
    <t>Część wyrównawcza subwencji ogólnej dla gmin</t>
  </si>
  <si>
    <t>Część równoważąca subwencji ogólnej dla gmin</t>
  </si>
  <si>
    <t xml:space="preserve">Pozostała działalność </t>
  </si>
  <si>
    <t>Zakłady gospodarki komunalnej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</si>
  <si>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</si>
  <si>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</si>
  <si>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pozostałe odsetki</t>
  </si>
  <si>
    <t>wpływy z różnych dochodów</t>
  </si>
  <si>
    <t>podatek od nieruchomości</t>
  </si>
  <si>
    <t>podatek rolny</t>
  </si>
  <si>
    <t>podatek leśny</t>
  </si>
  <si>
    <t>podatek od środków transportowych</t>
  </si>
  <si>
    <t>odsetki od nieterminowych wpłat z tytułu podatków i opłat</t>
  </si>
  <si>
    <t>podatek od spadków i darowizn</t>
  </si>
  <si>
    <t>wpływy z opłaty targowej</t>
  </si>
  <si>
    <t>podatek od czynności cywilnoprawnych</t>
  </si>
  <si>
    <t>wpływy z różnych opłat</t>
  </si>
  <si>
    <t>wpływy z opłaty skarbowej</t>
  </si>
  <si>
    <t>wpływy z opłat za wydawanie zezwoleń na sprzedaż alkoholu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</si>
  <si>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</si>
  <si>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</si>
  <si>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</si>
  <si>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subwencje ogólne z budżetu państwa</t>
  </si>
  <si>
    <t>dotacje celowe otrzymane z budżetu państwa na realizację własnych zadań bieżących gmin (związków gmin)</t>
  </si>
  <si>
    <t>wpływy z usług</t>
  </si>
  <si>
    <t>wpływy do budżetu nadwyżki środków obrotowych zakładu budżetowego</t>
  </si>
  <si>
    <t>Dochody</t>
  </si>
  <si>
    <t>Wynik budżetu</t>
  </si>
  <si>
    <t>3.800</t>
  </si>
  <si>
    <t>2010 r.</t>
  </si>
  <si>
    <t>Plan na 2008 r.</t>
  </si>
  <si>
    <t>§ 4300 zakup usług pozostałych</t>
  </si>
  <si>
    <t>Wydatki jednostek pomocniczych w 2008 r.</t>
  </si>
  <si>
    <t>0830</t>
  </si>
  <si>
    <t>0920</t>
  </si>
  <si>
    <t>0970</t>
  </si>
  <si>
    <t>0350</t>
  </si>
  <si>
    <t>0910</t>
  </si>
  <si>
    <t>0310</t>
  </si>
  <si>
    <t>0320</t>
  </si>
  <si>
    <t>0330</t>
  </si>
  <si>
    <t>0340</t>
  </si>
  <si>
    <t>0360</t>
  </si>
  <si>
    <t>0430</t>
  </si>
  <si>
    <t>0500</t>
  </si>
  <si>
    <t>0690</t>
  </si>
  <si>
    <t>0410</t>
  </si>
  <si>
    <t>0480</t>
  </si>
  <si>
    <t>0490</t>
  </si>
  <si>
    <t>0010</t>
  </si>
  <si>
    <t>0020</t>
  </si>
  <si>
    <t>010</t>
  </si>
  <si>
    <t>01030</t>
  </si>
  <si>
    <t>podatek od działalności gospodarczej osób fizycznych, opłacany w formie karty podatkowej</t>
  </si>
  <si>
    <t>Drogi publiczne powiatowe</t>
  </si>
  <si>
    <t>Modernizacja oświetlenia ulicznego na terenie gminy</t>
  </si>
  <si>
    <t>2011 r.</t>
  </si>
  <si>
    <t>Urzędy naczelnych organów władzy państwowej, kontroli i ochrony prawa oraz sądownictwa</t>
  </si>
  <si>
    <t>2010</t>
  </si>
  <si>
    <t>01010</t>
  </si>
  <si>
    <t>600</t>
  </si>
  <si>
    <t>60016</t>
  </si>
  <si>
    <t>801</t>
  </si>
  <si>
    <t>80101</t>
  </si>
  <si>
    <t>rok budżetowy 2009 (8+9+10+11)</t>
  </si>
  <si>
    <t>2012 r.</t>
  </si>
  <si>
    <t>Limity wydatków na wieloletnie programy inwestycyjne w latach 2009 - 2011</t>
  </si>
  <si>
    <t>Zadania inwestycyjne w 2009 r.</t>
  </si>
  <si>
    <t>Modernizacja i uzupełnienie systemu drogowego w gminie Radzanów</t>
  </si>
  <si>
    <r>
      <t xml:space="preserve">rok budżetowy 2009 </t>
    </r>
    <r>
      <rPr>
        <b/>
        <sz val="10"/>
        <rFont val="Arial CE"/>
        <family val="0"/>
      </rPr>
      <t>(8+9+10+11)</t>
    </r>
  </si>
  <si>
    <t>Przebudowa ścieżki dla pieszych wraz z placem rekreacyjnym w m. Radzanów i Rogolin</t>
  </si>
  <si>
    <t>Przebudowa drogi gminnej nr 110313 w m. Zacharzów - Brodek</t>
  </si>
  <si>
    <t>A.    
B.
C.
…</t>
  </si>
  <si>
    <t>Przebudowa drogi gminnej w m. Smardzew</t>
  </si>
  <si>
    <t>Przebudowa dróg gminnych w miejscowości Ocieść - Łukaszów</t>
  </si>
  <si>
    <t>Przychody i rozchody budżetu w 2009 r.</t>
  </si>
  <si>
    <t>Kwota
2009 r.</t>
  </si>
  <si>
    <t>Dochody i wydatki związane z realizacją zadań z zakresu administracji rządowej i innych zadań zleconych odrębnymi ustawami w 2009 r.</t>
  </si>
  <si>
    <t>Dochody i wydatki związane z realizacją zadań z zakresu administracji rządowej wykonywanych na podstawie porozumień z organami administracji rządowej w 2009 r.</t>
  </si>
  <si>
    <t xml:space="preserve"> oraz dochodów i wydatków dochodów własnych jednostek budżetowych na 2009 r.</t>
  </si>
  <si>
    <t>Rolnictwo i łowiectwa</t>
  </si>
  <si>
    <t xml:space="preserve">Infrastruktura wodociągowa i sanitacyjna wsi </t>
  </si>
  <si>
    <t>6290</t>
  </si>
  <si>
    <t>Środki na dofinansowanie własnych inwestycji gmin (związków gmin), powiatów (związków powiatów), samorządów województw, pozyskane z innych źródeł</t>
  </si>
  <si>
    <t>0560</t>
  </si>
  <si>
    <t>zaległości z podatków zniesionych</t>
  </si>
  <si>
    <t>2008</t>
  </si>
  <si>
    <t>dotacje rozwojowe oraz środki na finansowanie Wspólnej Polityki Rolnej</t>
  </si>
  <si>
    <t>2009</t>
  </si>
  <si>
    <t>2360</t>
  </si>
  <si>
    <t>2910</t>
  </si>
  <si>
    <t>wpływy ze zwrotów dotacji wykorzystanych niezgodnie z przeznaczeniem lub pobranych w nadmiernej wysokości</t>
  </si>
  <si>
    <t>Składki na ubezpieczenia zdrowotne opłacane za osoby pobierajace niektóre świadczenia z pomocy społecznej, niektóre świadczenia rodzinne oraz za osoby uczestniczace w zajęciach w centrum integracji społecznej</t>
  </si>
  <si>
    <t>2023</t>
  </si>
  <si>
    <t xml:space="preserve">dotacje celowe otrzymane z budżetu państwa na zadania bieżące realizowane przez gminę na podstawie porozumień z organami administracji rządowej </t>
  </si>
  <si>
    <t>Pozostałe zadania w zakresie polityki społecznej</t>
  </si>
  <si>
    <t>6208</t>
  </si>
  <si>
    <t>6209</t>
  </si>
  <si>
    <t>dotacje rozwojowe</t>
  </si>
  <si>
    <t>Planowane dochody na 2009r.</t>
  </si>
  <si>
    <t>Dochody budżetu gminy na 2009 r.</t>
  </si>
  <si>
    <t>Wydatki budżetu gminy na  2009 r.</t>
  </si>
  <si>
    <t>Plan
na 2009 r.
(6+12)</t>
  </si>
  <si>
    <t>Dochody i wydatki związane z realizacją zadań wykonywanych na podstawie porozumień (umów) między jednostkami samorządu terytorialnego w 2009 r.</t>
  </si>
  <si>
    <t>Plan na 2009 r.</t>
  </si>
  <si>
    <t>Infrastruktura wodociągowa i sanitacyjna wsi</t>
  </si>
  <si>
    <t>wpłaty na Państwowy Fundusz Rehabilitacji Osób Niepełnosprawnych</t>
  </si>
  <si>
    <t>opłaty za administrowanie i czynsze za budynki, lokale i pomieszczenia garażowe</t>
  </si>
  <si>
    <t>koszty postępowania sądowego i prokuratorskiego</t>
  </si>
  <si>
    <t>Stołówki szkolne</t>
  </si>
  <si>
    <t>zwrot dotacji wykorzystanych niezgodnie z przeznaczeniem lub pobranych w nadmiernej wysokości</t>
  </si>
  <si>
    <t xml:space="preserve">Składki na ubezpieczenia zdrowotne </t>
  </si>
  <si>
    <t>Gospodarka odpadami</t>
  </si>
  <si>
    <t>z tego: 2008 r.</t>
  </si>
  <si>
    <t>801;80195;</t>
  </si>
  <si>
    <t xml:space="preserve"> "Twoja wiedza- Twoje okno na świat. Program szkoleniowo doradczy dla gimnazjalistów z terenu Gminy Radzanów."</t>
  </si>
  <si>
    <t>Program: Operacyjny Kapitał Ludzki</t>
  </si>
  <si>
    <t>Priorytet: IX</t>
  </si>
  <si>
    <t>Działanie:9,5</t>
  </si>
  <si>
    <t>Priorytet: VI</t>
  </si>
  <si>
    <t>Działanie: 6.1</t>
  </si>
  <si>
    <t>Nazwa projektu: "Aktywność w sieci - kluczem do kariery zawodowej dla kobiet z terenu Gminy Radzanów</t>
  </si>
  <si>
    <t>z tego: 2008r.</t>
  </si>
  <si>
    <t>853; 85395</t>
  </si>
  <si>
    <t>Dotacje przedmiotowe w 2009 r.</t>
  </si>
  <si>
    <t>Dotacje podmiotowe* w 2009 r.</t>
  </si>
  <si>
    <t>Dotacje celowe na zadania własne gminy realizowane przez podmioty należące
i nienależące do sektora finansów publicznych w 2009 r.</t>
  </si>
  <si>
    <t>§ 6050 wydatki inwestycyjne jednostek budżetowych</t>
  </si>
  <si>
    <t>Kwota długu na dzień 31.12.2008</t>
  </si>
  <si>
    <t>Dofinansowanie inwestycji "Rekultywacja wysypiska Młodynie Dolne" z GFOŚ w kwocie 7.000 zł</t>
  </si>
  <si>
    <t>Rozliczenia
z budżetem
z tytułu wpłat nadwyżek środków za 2008 r.</t>
  </si>
  <si>
    <t>W wydatkach majątkowych ujęto dofinansowanie zadania "Rekultywacja wysypiska Młodynie Dolne" w kwocie 7.000 zł</t>
  </si>
  <si>
    <t>Prognoza kwoty długu i spłat na rok 2008 i lata następne</t>
  </si>
  <si>
    <t>dotacje celowe z budżetu na finansowanie lub dofinansowanie kosztów realizacji inwestycji i zakupów inwestycyjnych jednostek nie zaliczanych do sektora finansów publicznych</t>
  </si>
  <si>
    <t>2.Przychody z tytułu innych rozliczeń krajowych (wolne środki na rachunku bankowym) 328.370 zł</t>
  </si>
  <si>
    <t>Zakup dwóch przystanków autobusowych</t>
  </si>
  <si>
    <t>Lączne koszty finansowe</t>
  </si>
  <si>
    <t>Budowa Sali gimnastycznej przy PSP w Bukównie</t>
  </si>
  <si>
    <t>Budowa Sali gimnastycznej przy PSP Bukówno</t>
  </si>
  <si>
    <t>Kompleksowa rozbudowa systemu wodno-kanalizacyjnego w gminie Radzanów</t>
  </si>
  <si>
    <t>A.   50.000 zł   
B.
C.
…</t>
  </si>
  <si>
    <t>700</t>
  </si>
  <si>
    <t>70005</t>
  </si>
  <si>
    <t>Zakup gruntu pod drogę w m. Rogolin</t>
  </si>
  <si>
    <t>750</t>
  </si>
  <si>
    <t>75023</t>
  </si>
  <si>
    <t>Zakup serwera z UPS</t>
  </si>
  <si>
    <t>01095</t>
  </si>
  <si>
    <t>754</t>
  </si>
  <si>
    <t>75412</t>
  </si>
  <si>
    <t>Zakup motopompy pływajacej</t>
  </si>
  <si>
    <t>A. 4574     
B.
C.
…</t>
  </si>
  <si>
    <t>A.    4574  
B.
C.
…</t>
  </si>
  <si>
    <t>A.  4574    
B.
C.
…</t>
  </si>
  <si>
    <t>A.      
B.
C.293.000
…</t>
  </si>
  <si>
    <t>Poniesione koszty finansowe w 2007 i 2008 r</t>
  </si>
  <si>
    <t>80195</t>
  </si>
  <si>
    <t xml:space="preserve">Zakup trzech tablic interaktywnych </t>
  </si>
  <si>
    <t>A.      
B.
C. 18.000
…</t>
  </si>
  <si>
    <t>Działanie: 3.1</t>
  </si>
  <si>
    <t>Priorytet: III</t>
  </si>
  <si>
    <t>Nazwa projektu: "Modernizacja i uzupełnienie systemu drogowego w gminie Radzanów"</t>
  </si>
  <si>
    <t>600;60016</t>
  </si>
  <si>
    <t>Program: RPO</t>
  </si>
  <si>
    <t>Działanie: 9.1</t>
  </si>
  <si>
    <t>Nazwa projektu: "Szkoła Areną Możliwości- program rozwoju szkół w Gminie Radzanów"</t>
  </si>
  <si>
    <t>801;80195</t>
  </si>
  <si>
    <t>z tego: 2009r.</t>
  </si>
  <si>
    <t>Priorytet: VII</t>
  </si>
  <si>
    <t>Działanie: 7.1</t>
  </si>
  <si>
    <t>Nazwa projektu: "Społeczność aktywna-społecznością jutra"</t>
  </si>
  <si>
    <t>852;85219</t>
  </si>
  <si>
    <t>Ogółem 2009 r</t>
  </si>
  <si>
    <t>Budowa kotłowni w OSP Młodynie Górne</t>
  </si>
  <si>
    <t>Budowa kotłowni w OSP Bukówno</t>
  </si>
  <si>
    <t>1. Przychody z zaciągniętych pożyczki kredytów na rynku krajowym  367 774 zł</t>
  </si>
  <si>
    <t>Budowa kotłowni w świetlicy wiejskiej w Grotkach</t>
  </si>
  <si>
    <t>2010r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</si>
</sst>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ck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center" wrapText="1" indent="2"/>
    </xf>
    <xf numFmtId="0" fontId="16" fillId="0" borderId="9" xfId="0" applyFont="1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3" xfId="0" applyFont="1" applyBorder="1" applyAlignment="1">
      <alignment vertical="top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0" fillId="0" borderId="9" xfId="0" applyNumberFormat="1" applyBorder="1" applyAlignment="1">
      <alignment horizontal="right" vertical="center"/>
    </xf>
    <xf numFmtId="3" fontId="16" fillId="0" borderId="3" xfId="0" applyNumberFormat="1" applyFont="1" applyBorder="1" applyAlignment="1">
      <alignment horizontal="right" vertical="top" wrapText="1"/>
    </xf>
    <xf numFmtId="3" fontId="16" fillId="0" borderId="9" xfId="0" applyNumberFormat="1" applyFont="1" applyBorder="1" applyAlignment="1">
      <alignment horizontal="right" vertical="top" wrapText="1"/>
    </xf>
    <xf numFmtId="3" fontId="16" fillId="0" borderId="14" xfId="0" applyNumberFormat="1" applyFont="1" applyBorder="1" applyAlignment="1">
      <alignment horizontal="right" vertical="top" wrapText="1"/>
    </xf>
    <xf numFmtId="3" fontId="0" fillId="0" borderId="1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3" fontId="16" fillId="0" borderId="3" xfId="0" applyNumberFormat="1" applyFont="1" applyBorder="1" applyAlignment="1">
      <alignment vertical="top" wrapText="1"/>
    </xf>
    <xf numFmtId="3" fontId="16" fillId="0" borderId="14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3" fontId="16" fillId="0" borderId="9" xfId="0" applyNumberFormat="1" applyFont="1" applyBorder="1" applyAlignment="1">
      <alignment vertical="top" wrapText="1"/>
    </xf>
    <xf numFmtId="3" fontId="16" fillId="0" borderId="15" xfId="0" applyNumberFormat="1" applyFont="1" applyBorder="1" applyAlignment="1">
      <alignment vertical="top" wrapText="1"/>
    </xf>
    <xf numFmtId="3" fontId="0" fillId="0" borderId="7" xfId="0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3" fontId="0" fillId="0" borderId="17" xfId="0" applyNumberFormat="1" applyBorder="1" applyAlignment="1">
      <alignment horizontal="right" vertical="center"/>
    </xf>
    <xf numFmtId="3" fontId="0" fillId="0" borderId="5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horizontal="right" vertical="center"/>
    </xf>
    <xf numFmtId="3" fontId="0" fillId="0" borderId="9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22" xfId="0" applyNumberForma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3" fontId="0" fillId="0" borderId="19" xfId="0" applyNumberForma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19" fillId="0" borderId="3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3" fontId="19" fillId="0" borderId="3" xfId="0" applyNumberFormat="1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horizontal="right" vertical="top" wrapText="1"/>
    </xf>
    <xf numFmtId="3" fontId="19" fillId="0" borderId="14" xfId="0" applyNumberFormat="1" applyFont="1" applyBorder="1" applyAlignment="1">
      <alignment vertical="top" wrapText="1"/>
    </xf>
    <xf numFmtId="3" fontId="19" fillId="0" borderId="3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3" fontId="5" fillId="0" borderId="20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3" fontId="5" fillId="0" borderId="9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19" fillId="0" borderId="2" xfId="0" applyFont="1" applyBorder="1" applyAlignment="1">
      <alignment vertical="top" wrapText="1"/>
    </xf>
    <xf numFmtId="3" fontId="19" fillId="0" borderId="2" xfId="0" applyNumberFormat="1" applyFont="1" applyBorder="1" applyAlignment="1">
      <alignment horizontal="right" vertical="top" wrapText="1"/>
    </xf>
    <xf numFmtId="3" fontId="19" fillId="0" borderId="2" xfId="0" applyNumberFormat="1" applyFont="1" applyBorder="1" applyAlignment="1">
      <alignment vertical="top" wrapText="1"/>
    </xf>
    <xf numFmtId="3" fontId="5" fillId="0" borderId="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28" fillId="0" borderId="3" xfId="0" applyFont="1" applyBorder="1" applyAlignment="1">
      <alignment vertical="top" wrapText="1"/>
    </xf>
    <xf numFmtId="3" fontId="28" fillId="0" borderId="3" xfId="0" applyNumberFormat="1" applyFont="1" applyBorder="1" applyAlignment="1">
      <alignment horizontal="right" vertical="top" wrapText="1"/>
    </xf>
    <xf numFmtId="3" fontId="28" fillId="0" borderId="3" xfId="0" applyNumberFormat="1" applyFont="1" applyBorder="1" applyAlignment="1">
      <alignment vertical="top" wrapText="1"/>
    </xf>
    <xf numFmtId="3" fontId="28" fillId="0" borderId="14" xfId="0" applyNumberFormat="1" applyFont="1" applyBorder="1" applyAlignment="1">
      <alignment vertical="top" wrapText="1"/>
    </xf>
    <xf numFmtId="0" fontId="18" fillId="0" borderId="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3" fontId="18" fillId="0" borderId="5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9" xfId="0" applyFont="1" applyBorder="1" applyAlignment="1">
      <alignment vertical="center" wrapText="1"/>
    </xf>
    <xf numFmtId="3" fontId="18" fillId="0" borderId="22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8" fillId="0" borderId="18" xfId="0" applyFont="1" applyBorder="1" applyAlignment="1">
      <alignment vertical="center" wrapText="1"/>
    </xf>
    <xf numFmtId="3" fontId="18" fillId="0" borderId="9" xfId="0" applyNumberFormat="1" applyFont="1" applyBorder="1" applyAlignment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3" fontId="18" fillId="0" borderId="14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3" fontId="18" fillId="0" borderId="18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3" fontId="18" fillId="0" borderId="16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3" fontId="18" fillId="0" borderId="19" xfId="0" applyNumberFormat="1" applyFont="1" applyBorder="1" applyAlignment="1">
      <alignment vertical="center"/>
    </xf>
    <xf numFmtId="3" fontId="18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0" fillId="0" borderId="3" xfId="0" applyNumberFormat="1" applyBorder="1" applyAlignment="1">
      <alignment/>
    </xf>
    <xf numFmtId="3" fontId="0" fillId="0" borderId="9" xfId="0" applyNumberFormat="1" applyBorder="1" applyAlignment="1">
      <alignment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/>
    </xf>
    <xf numFmtId="3" fontId="18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/>
    </xf>
    <xf numFmtId="3" fontId="5" fillId="0" borderId="2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3" fontId="19" fillId="0" borderId="1" xfId="0" applyNumberFormat="1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center" vertical="top" wrapText="1"/>
    </xf>
    <xf numFmtId="1" fontId="0" fillId="0" borderId="2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3" fontId="5" fillId="0" borderId="29" xfId="0" applyNumberFormat="1" applyFont="1" applyBorder="1" applyAlignment="1">
      <alignment/>
    </xf>
    <xf numFmtId="0" fontId="28" fillId="0" borderId="14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3" fontId="28" fillId="0" borderId="14" xfId="0" applyNumberFormat="1" applyFont="1" applyBorder="1" applyAlignment="1">
      <alignment horizontal="right" vertical="top" wrapText="1"/>
    </xf>
    <xf numFmtId="3" fontId="28" fillId="0" borderId="15" xfId="0" applyNumberFormat="1" applyFont="1" applyBorder="1" applyAlignment="1">
      <alignment vertical="top" wrapText="1"/>
    </xf>
    <xf numFmtId="49" fontId="0" fillId="0" borderId="9" xfId="0" applyNumberForma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18" fillId="0" borderId="3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49" fontId="18" fillId="0" borderId="9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0" fontId="28" fillId="0" borderId="0" xfId="0" applyFont="1" applyAlignment="1">
      <alignment/>
    </xf>
    <xf numFmtId="3" fontId="0" fillId="0" borderId="9" xfId="0" applyNumberForma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/>
    </xf>
    <xf numFmtId="3" fontId="18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3" fontId="0" fillId="0" borderId="9" xfId="0" applyNumberFormat="1" applyFont="1" applyBorder="1" applyAlignment="1">
      <alignment vertical="center"/>
    </xf>
    <xf numFmtId="0" fontId="16" fillId="0" borderId="7" xfId="0" applyFont="1" applyBorder="1" applyAlignment="1">
      <alignment vertical="top" wrapText="1"/>
    </xf>
    <xf numFmtId="0" fontId="28" fillId="0" borderId="7" xfId="0" applyFont="1" applyBorder="1" applyAlignment="1">
      <alignment vertical="top" wrapText="1"/>
    </xf>
    <xf numFmtId="3" fontId="0" fillId="0" borderId="18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13" fillId="0" borderId="3" xfId="18" applyFont="1" applyBorder="1" applyAlignment="1">
      <alignment wrapText="1"/>
      <protection/>
    </xf>
    <xf numFmtId="0" fontId="0" fillId="0" borderId="5" xfId="0" applyBorder="1" applyAlignment="1">
      <alignment vertical="top"/>
    </xf>
    <xf numFmtId="0" fontId="18" fillId="0" borderId="9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" fontId="5" fillId="0" borderId="1" xfId="0" applyNumberFormat="1" applyFont="1" applyBorder="1" applyAlignment="1">
      <alignment horizontal="left" vertical="center"/>
    </xf>
    <xf numFmtId="3" fontId="8" fillId="0" borderId="9" xfId="0" applyNumberFormat="1" applyFont="1" applyBorder="1" applyAlignment="1">
      <alignment vertical="center" wrapText="1"/>
    </xf>
    <xf numFmtId="1" fontId="0" fillId="0" borderId="5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right" vertical="center"/>
    </xf>
    <xf numFmtId="0" fontId="13" fillId="0" borderId="12" xfId="18" applyFont="1" applyBorder="1" applyAlignment="1">
      <alignment horizontal="right" vertical="center"/>
      <protection/>
    </xf>
    <xf numFmtId="0" fontId="13" fillId="0" borderId="23" xfId="18" applyFont="1" applyBorder="1" applyAlignment="1">
      <alignment/>
      <protection/>
    </xf>
    <xf numFmtId="0" fontId="13" fillId="0" borderId="9" xfId="18" applyFont="1" applyBorder="1">
      <alignment/>
      <protection/>
    </xf>
    <xf numFmtId="0" fontId="13" fillId="0" borderId="19" xfId="18" applyFont="1" applyBorder="1" applyAlignment="1">
      <alignment/>
      <protection/>
    </xf>
    <xf numFmtId="0" fontId="13" fillId="0" borderId="19" xfId="18" applyFont="1" applyBorder="1">
      <alignment/>
      <protection/>
    </xf>
    <xf numFmtId="0" fontId="13" fillId="0" borderId="18" xfId="18" applyFont="1" applyBorder="1" applyAlignment="1">
      <alignment/>
      <protection/>
    </xf>
    <xf numFmtId="0" fontId="13" fillId="0" borderId="9" xfId="18" applyFont="1" applyBorder="1" applyAlignment="1">
      <alignment/>
      <protection/>
    </xf>
    <xf numFmtId="4" fontId="13" fillId="0" borderId="9" xfId="18" applyNumberFormat="1" applyFont="1" applyBorder="1">
      <alignment/>
      <protection/>
    </xf>
    <xf numFmtId="4" fontId="13" fillId="0" borderId="9" xfId="18" applyNumberFormat="1" applyFont="1" applyBorder="1" applyAlignment="1">
      <alignment/>
      <protection/>
    </xf>
    <xf numFmtId="4" fontId="13" fillId="0" borderId="3" xfId="18" applyNumberFormat="1" applyFont="1" applyBorder="1">
      <alignment/>
      <protection/>
    </xf>
    <xf numFmtId="4" fontId="13" fillId="0" borderId="3" xfId="18" applyNumberFormat="1" applyFont="1" applyBorder="1" applyAlignment="1">
      <alignment/>
      <protection/>
    </xf>
    <xf numFmtId="0" fontId="0" fillId="0" borderId="9" xfId="0" applyBorder="1" applyAlignment="1">
      <alignment/>
    </xf>
    <xf numFmtId="0" fontId="10" fillId="0" borderId="9" xfId="0" applyFont="1" applyBorder="1" applyAlignment="1">
      <alignment/>
    </xf>
    <xf numFmtId="0" fontId="12" fillId="0" borderId="9" xfId="18" applyFont="1" applyBorder="1">
      <alignment/>
      <protection/>
    </xf>
    <xf numFmtId="0" fontId="12" fillId="0" borderId="3" xfId="18" applyFont="1" applyBorder="1" applyAlignment="1">
      <alignment/>
      <protection/>
    </xf>
    <xf numFmtId="3" fontId="0" fillId="0" borderId="9" xfId="0" applyNumberFormat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top"/>
    </xf>
    <xf numFmtId="0" fontId="5" fillId="0" borderId="36" xfId="0" applyFont="1" applyBorder="1" applyAlignment="1">
      <alignment vertical="top"/>
    </xf>
    <xf numFmtId="0" fontId="0" fillId="0" borderId="37" xfId="0" applyBorder="1" applyAlignment="1">
      <alignment vertical="top"/>
    </xf>
    <xf numFmtId="0" fontId="4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vertical="top"/>
    </xf>
    <xf numFmtId="0" fontId="5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right" vertical="justify"/>
    </xf>
    <xf numFmtId="0" fontId="0" fillId="0" borderId="12" xfId="0" applyBorder="1" applyAlignment="1">
      <alignment vertical="justify"/>
    </xf>
    <xf numFmtId="0" fontId="0" fillId="0" borderId="5" xfId="0" applyBorder="1" applyAlignment="1">
      <alignment vertical="justify"/>
    </xf>
    <xf numFmtId="49" fontId="0" fillId="0" borderId="9" xfId="0" applyNumberFormat="1" applyFont="1" applyBorder="1" applyAlignment="1">
      <alignment horizontal="right" vertical="justify"/>
    </xf>
    <xf numFmtId="0" fontId="5" fillId="0" borderId="9" xfId="0" applyFont="1" applyBorder="1" applyAlignment="1">
      <alignment vertical="justify"/>
    </xf>
    <xf numFmtId="0" fontId="18" fillId="0" borderId="9" xfId="0" applyFont="1" applyBorder="1" applyAlignment="1">
      <alignment vertical="justify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justify"/>
    </xf>
    <xf numFmtId="0" fontId="0" fillId="0" borderId="37" xfId="0" applyBorder="1" applyAlignment="1">
      <alignment vertical="justify"/>
    </xf>
    <xf numFmtId="0" fontId="1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9" fillId="0" borderId="10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49" fontId="28" fillId="0" borderId="9" xfId="0" applyNumberFormat="1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28" fillId="0" borderId="9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5" xfId="0" applyBorder="1" applyAlignment="1">
      <alignment vertical="top"/>
    </xf>
    <xf numFmtId="0" fontId="18" fillId="0" borderId="9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0" fillId="0" borderId="30" xfId="0" applyBorder="1" applyAlignment="1">
      <alignment vertical="top"/>
    </xf>
    <xf numFmtId="4" fontId="0" fillId="0" borderId="10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23" xfId="18" applyFont="1" applyBorder="1" applyAlignment="1">
      <alignment/>
      <protection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20" xfId="18" applyFont="1" applyBorder="1" applyAlignment="1">
      <alignment/>
      <protection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3" fillId="0" borderId="9" xfId="18" applyFont="1" applyBorder="1" applyAlignment="1">
      <alignment horizontal="right" vertical="center"/>
      <protection/>
    </xf>
    <xf numFmtId="0" fontId="13" fillId="0" borderId="12" xfId="18" applyFont="1" applyBorder="1" applyAlignment="1">
      <alignment horizontal="right" vertical="center"/>
      <protection/>
    </xf>
    <xf numFmtId="0" fontId="13" fillId="0" borderId="5" xfId="18" applyFont="1" applyBorder="1" applyAlignment="1">
      <alignment horizontal="right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9" fillId="0" borderId="0" xfId="18" applyFont="1" applyAlignment="1">
      <alignment horizontal="center"/>
      <protection/>
    </xf>
    <xf numFmtId="0" fontId="12" fillId="0" borderId="33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3" fillId="0" borderId="15" xfId="18" applyFont="1" applyBorder="1" applyAlignment="1">
      <alignment horizontal="center"/>
      <protection/>
    </xf>
    <xf numFmtId="0" fontId="13" fillId="0" borderId="14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13" fillId="0" borderId="41" xfId="18" applyFont="1" applyBorder="1" applyAlignment="1">
      <alignment horizontal="center"/>
      <protection/>
    </xf>
    <xf numFmtId="0" fontId="13" fillId="0" borderId="42" xfId="18" applyFont="1" applyBorder="1" applyAlignment="1">
      <alignment horizontal="center"/>
      <protection/>
    </xf>
    <xf numFmtId="0" fontId="13" fillId="0" borderId="43" xfId="18" applyFont="1" applyBorder="1" applyAlignment="1">
      <alignment horizontal="center"/>
      <protection/>
    </xf>
    <xf numFmtId="0" fontId="12" fillId="0" borderId="44" xfId="18" applyFont="1" applyBorder="1" applyAlignment="1">
      <alignment horizontal="center"/>
      <protection/>
    </xf>
    <xf numFmtId="0" fontId="12" fillId="0" borderId="45" xfId="18" applyFont="1" applyBorder="1" applyAlignment="1">
      <alignment horizont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top" wrapText="1"/>
    </xf>
    <xf numFmtId="0" fontId="16" fillId="0" borderId="12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3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" fontId="13" fillId="0" borderId="9" xfId="18" applyNumberFormat="1" applyFont="1" applyBorder="1">
      <alignment/>
      <protection/>
    </xf>
    <xf numFmtId="1" fontId="13" fillId="0" borderId="9" xfId="18" applyNumberFormat="1" applyFont="1" applyBorder="1" applyAlignme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85">
      <selection activeCell="F83" sqref="F83"/>
    </sheetView>
  </sheetViews>
  <sheetFormatPr defaultColWidth="9.00390625" defaultRowHeight="12.75"/>
  <cols>
    <col min="1" max="1" width="7.75390625" style="0" customWidth="1"/>
    <col min="2" max="2" width="10.75390625" style="0" customWidth="1"/>
    <col min="3" max="3" width="9.00390625" style="0" customWidth="1"/>
    <col min="4" max="4" width="55.75390625" style="0" customWidth="1"/>
    <col min="5" max="7" width="13.875" style="0" customWidth="1"/>
  </cols>
  <sheetData>
    <row r="1" spans="1:7" ht="18">
      <c r="A1" s="428" t="s">
        <v>427</v>
      </c>
      <c r="B1" s="428"/>
      <c r="C1" s="428"/>
      <c r="D1" s="428"/>
      <c r="E1" s="428"/>
      <c r="F1" s="428"/>
      <c r="G1" s="428"/>
    </row>
    <row r="2" spans="2:4" ht="18">
      <c r="B2" s="3"/>
      <c r="C2" s="3"/>
      <c r="D2" s="3"/>
    </row>
    <row r="3" spans="1:7" ht="12.75">
      <c r="A3" s="420" t="s">
        <v>2</v>
      </c>
      <c r="B3" s="420" t="s">
        <v>155</v>
      </c>
      <c r="C3" s="420" t="s">
        <v>4</v>
      </c>
      <c r="D3" s="420" t="s">
        <v>153</v>
      </c>
      <c r="E3" s="421" t="s">
        <v>426</v>
      </c>
      <c r="F3" s="421"/>
      <c r="G3" s="421"/>
    </row>
    <row r="4" spans="1:7" s="67" customFormat="1" ht="15" customHeight="1">
      <c r="A4" s="420"/>
      <c r="B4" s="420"/>
      <c r="C4" s="420"/>
      <c r="D4" s="420"/>
      <c r="E4" s="429" t="s">
        <v>314</v>
      </c>
      <c r="F4" s="421" t="s">
        <v>315</v>
      </c>
      <c r="G4" s="421"/>
    </row>
    <row r="5" spans="1:7" s="67" customFormat="1" ht="15" customHeight="1">
      <c r="A5" s="420"/>
      <c r="B5" s="420"/>
      <c r="C5" s="420"/>
      <c r="D5" s="420"/>
      <c r="E5" s="429"/>
      <c r="F5" s="255" t="s">
        <v>317</v>
      </c>
      <c r="G5" s="255" t="s">
        <v>316</v>
      </c>
    </row>
    <row r="6" spans="1:7" s="75" customFormat="1" ht="7.5" customHeight="1">
      <c r="A6" s="29">
        <v>1</v>
      </c>
      <c r="B6" s="29">
        <v>2</v>
      </c>
      <c r="C6" s="29">
        <v>3</v>
      </c>
      <c r="D6" s="29">
        <v>4</v>
      </c>
      <c r="E6" s="254">
        <v>5</v>
      </c>
      <c r="F6" s="29">
        <v>6</v>
      </c>
      <c r="G6" s="256">
        <v>7</v>
      </c>
    </row>
    <row r="7" spans="1:7" ht="19.5" customHeight="1">
      <c r="A7" s="422" t="s">
        <v>378</v>
      </c>
      <c r="B7" s="263"/>
      <c r="C7" s="314"/>
      <c r="D7" s="272" t="s">
        <v>407</v>
      </c>
      <c r="E7" s="264">
        <v>370000</v>
      </c>
      <c r="F7" s="265"/>
      <c r="G7" s="265">
        <v>370000</v>
      </c>
    </row>
    <row r="8" spans="1:7" ht="19.5" customHeight="1">
      <c r="A8" s="423"/>
      <c r="B8" s="425" t="s">
        <v>386</v>
      </c>
      <c r="C8" s="326"/>
      <c r="D8" s="331" t="s">
        <v>408</v>
      </c>
      <c r="E8" s="224">
        <v>370000</v>
      </c>
      <c r="F8" s="333"/>
      <c r="G8" s="329">
        <v>370000</v>
      </c>
    </row>
    <row r="9" spans="1:7" ht="38.25" customHeight="1">
      <c r="A9" s="424"/>
      <c r="B9" s="424"/>
      <c r="C9" s="330" t="s">
        <v>409</v>
      </c>
      <c r="D9" s="334" t="s">
        <v>410</v>
      </c>
      <c r="E9" s="335">
        <v>370000</v>
      </c>
      <c r="F9" s="332"/>
      <c r="G9" s="332">
        <v>370000</v>
      </c>
    </row>
    <row r="10" spans="1:7" ht="19.5" customHeight="1">
      <c r="A10" s="426">
        <v>700</v>
      </c>
      <c r="B10" s="325"/>
      <c r="C10" s="326"/>
      <c r="D10" s="327" t="s">
        <v>243</v>
      </c>
      <c r="E10" s="328">
        <v>1000</v>
      </c>
      <c r="F10" s="329">
        <v>1000</v>
      </c>
      <c r="G10" s="329"/>
    </row>
    <row r="11" spans="1:7" ht="19.5" customHeight="1">
      <c r="A11" s="423"/>
      <c r="B11" s="427">
        <v>70005</v>
      </c>
      <c r="C11" s="315"/>
      <c r="D11" s="251" t="s">
        <v>320</v>
      </c>
      <c r="E11" s="244">
        <v>1000</v>
      </c>
      <c r="F11" s="266">
        <v>1000</v>
      </c>
      <c r="G11" s="266"/>
    </row>
    <row r="12" spans="1:7" ht="24" customHeight="1">
      <c r="A12" s="424"/>
      <c r="B12" s="424"/>
      <c r="C12" s="313" t="s">
        <v>362</v>
      </c>
      <c r="D12" s="111" t="s">
        <v>334</v>
      </c>
      <c r="E12" s="160">
        <v>1000</v>
      </c>
      <c r="F12" s="261">
        <v>1000</v>
      </c>
      <c r="G12" s="261"/>
    </row>
    <row r="13" spans="1:7" ht="19.5" customHeight="1">
      <c r="A13" s="426">
        <v>750</v>
      </c>
      <c r="B13" s="180"/>
      <c r="C13" s="318"/>
      <c r="D13" s="211" t="s">
        <v>246</v>
      </c>
      <c r="E13" s="199">
        <v>38914</v>
      </c>
      <c r="F13" s="267">
        <v>38914</v>
      </c>
      <c r="G13" s="267"/>
    </row>
    <row r="14" spans="1:7" ht="19.5" customHeight="1">
      <c r="A14" s="423"/>
      <c r="B14" s="427">
        <v>75011</v>
      </c>
      <c r="C14" s="317"/>
      <c r="D14" s="227" t="s">
        <v>247</v>
      </c>
      <c r="E14" s="253">
        <v>33914</v>
      </c>
      <c r="F14" s="266">
        <v>33914</v>
      </c>
      <c r="G14" s="266"/>
    </row>
    <row r="15" spans="1:7" ht="39.75" customHeight="1">
      <c r="A15" s="423"/>
      <c r="B15" s="423"/>
      <c r="C15" s="313">
        <v>2010</v>
      </c>
      <c r="D15" s="111" t="s">
        <v>331</v>
      </c>
      <c r="E15" s="160">
        <v>33414</v>
      </c>
      <c r="F15" s="261">
        <v>33414</v>
      </c>
      <c r="G15" s="261"/>
    </row>
    <row r="16" spans="1:7" ht="38.25" customHeight="1">
      <c r="A16" s="423"/>
      <c r="B16" s="424"/>
      <c r="C16" s="313">
        <v>2360</v>
      </c>
      <c r="D16" s="111" t="s">
        <v>332</v>
      </c>
      <c r="E16" s="160">
        <v>500</v>
      </c>
      <c r="F16" s="261">
        <v>500</v>
      </c>
      <c r="G16" s="261"/>
    </row>
    <row r="17" spans="1:7" ht="19.5" customHeight="1">
      <c r="A17" s="423"/>
      <c r="B17" s="427">
        <v>75023</v>
      </c>
      <c r="C17" s="317"/>
      <c r="D17" s="227" t="s">
        <v>257</v>
      </c>
      <c r="E17" s="253">
        <v>5000</v>
      </c>
      <c r="F17" s="266">
        <v>5000</v>
      </c>
      <c r="G17" s="261"/>
    </row>
    <row r="18" spans="1:7" ht="19.5" customHeight="1">
      <c r="A18" s="423"/>
      <c r="B18" s="423"/>
      <c r="C18" s="313" t="s">
        <v>361</v>
      </c>
      <c r="D18" s="111" t="s">
        <v>333</v>
      </c>
      <c r="E18" s="160">
        <v>4000</v>
      </c>
      <c r="F18" s="261">
        <v>4000</v>
      </c>
      <c r="G18" s="261"/>
    </row>
    <row r="19" spans="1:7" ht="19.5" customHeight="1">
      <c r="A19" s="424"/>
      <c r="B19" s="424"/>
      <c r="C19" s="313" t="s">
        <v>362</v>
      </c>
      <c r="D19" s="111" t="s">
        <v>334</v>
      </c>
      <c r="E19" s="160">
        <v>1000</v>
      </c>
      <c r="F19" s="261">
        <v>1000</v>
      </c>
      <c r="G19" s="261"/>
    </row>
    <row r="20" spans="1:7" ht="31.5" customHeight="1">
      <c r="A20" s="426">
        <v>751</v>
      </c>
      <c r="B20" s="189"/>
      <c r="C20" s="316"/>
      <c r="D20" s="273" t="s">
        <v>384</v>
      </c>
      <c r="E20" s="191">
        <v>613</v>
      </c>
      <c r="F20" s="267">
        <v>613</v>
      </c>
      <c r="G20" s="267"/>
    </row>
    <row r="21" spans="1:7" ht="28.5" customHeight="1">
      <c r="A21" s="423"/>
      <c r="B21" s="427">
        <v>75101</v>
      </c>
      <c r="C21" s="317"/>
      <c r="D21" s="227" t="s">
        <v>384</v>
      </c>
      <c r="E21" s="253">
        <v>613</v>
      </c>
      <c r="F21" s="266">
        <v>613</v>
      </c>
      <c r="G21" s="266"/>
    </row>
    <row r="22" spans="1:7" ht="38.25" customHeight="1">
      <c r="A22" s="424"/>
      <c r="B22" s="424"/>
      <c r="C22" s="313" t="s">
        <v>385</v>
      </c>
      <c r="D22" s="111" t="s">
        <v>331</v>
      </c>
      <c r="E22" s="160">
        <v>613</v>
      </c>
      <c r="F22" s="261">
        <v>613</v>
      </c>
      <c r="G22" s="261"/>
    </row>
    <row r="23" spans="1:7" ht="19.5" customHeight="1">
      <c r="A23" s="426">
        <v>754</v>
      </c>
      <c r="B23" s="180"/>
      <c r="C23" s="318"/>
      <c r="D23" s="211" t="s">
        <v>271</v>
      </c>
      <c r="E23" s="199">
        <v>400</v>
      </c>
      <c r="F23" s="267">
        <v>400</v>
      </c>
      <c r="G23" s="267"/>
    </row>
    <row r="24" spans="1:7" ht="19.5" customHeight="1">
      <c r="A24" s="423"/>
      <c r="B24" s="427">
        <v>75414</v>
      </c>
      <c r="C24" s="317"/>
      <c r="D24" s="227" t="s">
        <v>273</v>
      </c>
      <c r="E24" s="253">
        <v>400</v>
      </c>
      <c r="F24" s="266">
        <v>400</v>
      </c>
      <c r="G24" s="261"/>
    </row>
    <row r="25" spans="1:7" ht="44.25" customHeight="1">
      <c r="A25" s="424"/>
      <c r="B25" s="424"/>
      <c r="C25" s="313">
        <v>2010</v>
      </c>
      <c r="D25" s="111" t="s">
        <v>331</v>
      </c>
      <c r="E25" s="160">
        <v>400</v>
      </c>
      <c r="F25" s="261">
        <v>400</v>
      </c>
      <c r="G25" s="261"/>
    </row>
    <row r="26" spans="1:7" ht="45" customHeight="1">
      <c r="A26" s="426">
        <v>756</v>
      </c>
      <c r="B26" s="189"/>
      <c r="C26" s="316"/>
      <c r="D26" s="273" t="s">
        <v>319</v>
      </c>
      <c r="E26" s="191">
        <f>SUM(E27,E30,E36,E47,E52)</f>
        <v>1431786</v>
      </c>
      <c r="F26" s="267">
        <f>SUM(F27,F30,F36,F47,F52)</f>
        <v>1431786</v>
      </c>
      <c r="G26" s="267"/>
    </row>
    <row r="27" spans="1:7" ht="19.5" customHeight="1">
      <c r="A27" s="423"/>
      <c r="B27" s="427">
        <v>75601</v>
      </c>
      <c r="C27" s="317"/>
      <c r="D27" s="227" t="s">
        <v>321</v>
      </c>
      <c r="E27" s="253">
        <v>2010</v>
      </c>
      <c r="F27" s="266">
        <v>2010</v>
      </c>
      <c r="G27" s="266"/>
    </row>
    <row r="28" spans="1:7" ht="24" customHeight="1">
      <c r="A28" s="423"/>
      <c r="B28" s="423"/>
      <c r="C28" s="313" t="s">
        <v>363</v>
      </c>
      <c r="D28" s="111" t="s">
        <v>380</v>
      </c>
      <c r="E28" s="160">
        <v>2000</v>
      </c>
      <c r="F28" s="261">
        <v>2000</v>
      </c>
      <c r="G28" s="261"/>
    </row>
    <row r="29" spans="1:7" ht="19.5" customHeight="1">
      <c r="A29" s="423"/>
      <c r="B29" s="424"/>
      <c r="C29" s="319" t="s">
        <v>364</v>
      </c>
      <c r="D29" s="112" t="s">
        <v>339</v>
      </c>
      <c r="E29" s="145">
        <v>10</v>
      </c>
      <c r="F29" s="261">
        <v>10</v>
      </c>
      <c r="G29" s="261"/>
    </row>
    <row r="30" spans="1:7" ht="45" customHeight="1">
      <c r="A30" s="423"/>
      <c r="B30" s="427">
        <v>75615</v>
      </c>
      <c r="C30" s="317"/>
      <c r="D30" s="227" t="s">
        <v>322</v>
      </c>
      <c r="E30" s="253">
        <v>208400</v>
      </c>
      <c r="F30" s="268">
        <v>208400</v>
      </c>
      <c r="G30" s="268"/>
    </row>
    <row r="31" spans="1:7" ht="19.5" customHeight="1">
      <c r="A31" s="423"/>
      <c r="B31" s="423"/>
      <c r="C31" s="313" t="s">
        <v>365</v>
      </c>
      <c r="D31" s="136" t="s">
        <v>335</v>
      </c>
      <c r="E31" s="160">
        <v>200000</v>
      </c>
      <c r="F31" s="262">
        <v>200000</v>
      </c>
      <c r="G31" s="262"/>
    </row>
    <row r="32" spans="1:7" ht="19.5" customHeight="1">
      <c r="A32" s="423"/>
      <c r="B32" s="423"/>
      <c r="C32" s="313" t="s">
        <v>366</v>
      </c>
      <c r="D32" s="136" t="s">
        <v>336</v>
      </c>
      <c r="E32" s="160">
        <v>1700</v>
      </c>
      <c r="F32" s="262">
        <v>1700</v>
      </c>
      <c r="G32" s="262"/>
    </row>
    <row r="33" spans="1:7" ht="19.5" customHeight="1">
      <c r="A33" s="423"/>
      <c r="B33" s="423"/>
      <c r="C33" s="313" t="s">
        <v>367</v>
      </c>
      <c r="D33" s="136" t="s">
        <v>337</v>
      </c>
      <c r="E33" s="160">
        <v>6000</v>
      </c>
      <c r="F33" s="262">
        <v>6000</v>
      </c>
      <c r="G33" s="262"/>
    </row>
    <row r="34" spans="1:7" ht="19.5" customHeight="1">
      <c r="A34" s="423"/>
      <c r="B34" s="423"/>
      <c r="C34" s="313" t="s">
        <v>368</v>
      </c>
      <c r="D34" s="136" t="s">
        <v>338</v>
      </c>
      <c r="E34" s="160">
        <v>600</v>
      </c>
      <c r="F34" s="262">
        <v>600</v>
      </c>
      <c r="G34" s="262"/>
    </row>
    <row r="35" spans="1:7" ht="19.5" customHeight="1">
      <c r="A35" s="423"/>
      <c r="B35" s="424"/>
      <c r="C35" s="313" t="s">
        <v>364</v>
      </c>
      <c r="D35" s="136" t="s">
        <v>339</v>
      </c>
      <c r="E35" s="160">
        <v>100</v>
      </c>
      <c r="F35" s="262">
        <v>100</v>
      </c>
      <c r="G35" s="262"/>
    </row>
    <row r="36" spans="1:7" ht="45.75" customHeight="1">
      <c r="A36" s="423"/>
      <c r="B36" s="427">
        <v>75616</v>
      </c>
      <c r="C36" s="317"/>
      <c r="D36" s="231" t="s">
        <v>323</v>
      </c>
      <c r="E36" s="253">
        <f>SUM(E37:E46)</f>
        <v>737100</v>
      </c>
      <c r="F36" s="268">
        <f>SUM(F37:F46)</f>
        <v>737100</v>
      </c>
      <c r="G36" s="268"/>
    </row>
    <row r="37" spans="1:7" ht="19.5" customHeight="1">
      <c r="A37" s="423"/>
      <c r="B37" s="423"/>
      <c r="C37" s="313" t="s">
        <v>365</v>
      </c>
      <c r="D37" s="136" t="s">
        <v>335</v>
      </c>
      <c r="E37" s="160">
        <v>160000</v>
      </c>
      <c r="F37" s="262">
        <v>160000</v>
      </c>
      <c r="G37" s="262"/>
    </row>
    <row r="38" spans="1:7" ht="19.5" customHeight="1">
      <c r="A38" s="423"/>
      <c r="B38" s="423"/>
      <c r="C38" s="313" t="s">
        <v>366</v>
      </c>
      <c r="D38" s="136" t="s">
        <v>336</v>
      </c>
      <c r="E38" s="160">
        <v>480000</v>
      </c>
      <c r="F38" s="262">
        <v>480000</v>
      </c>
      <c r="G38" s="262"/>
    </row>
    <row r="39" spans="1:7" ht="19.5" customHeight="1">
      <c r="A39" s="423"/>
      <c r="B39" s="423"/>
      <c r="C39" s="313" t="s">
        <v>367</v>
      </c>
      <c r="D39" s="136" t="s">
        <v>337</v>
      </c>
      <c r="E39" s="160">
        <v>32000</v>
      </c>
      <c r="F39" s="262">
        <v>32000</v>
      </c>
      <c r="G39" s="262"/>
    </row>
    <row r="40" spans="1:7" ht="19.5" customHeight="1">
      <c r="A40" s="423"/>
      <c r="B40" s="423"/>
      <c r="C40" s="313" t="s">
        <v>368</v>
      </c>
      <c r="D40" s="136" t="s">
        <v>338</v>
      </c>
      <c r="E40" s="160">
        <v>30000</v>
      </c>
      <c r="F40" s="262">
        <v>30000</v>
      </c>
      <c r="G40" s="262"/>
    </row>
    <row r="41" spans="1:7" ht="19.5" customHeight="1">
      <c r="A41" s="423"/>
      <c r="B41" s="423"/>
      <c r="C41" s="319" t="s">
        <v>369</v>
      </c>
      <c r="D41" s="134" t="s">
        <v>340</v>
      </c>
      <c r="E41" s="145">
        <v>1600</v>
      </c>
      <c r="F41" s="261">
        <v>1600</v>
      </c>
      <c r="G41" s="261"/>
    </row>
    <row r="42" spans="1:7" ht="19.5" customHeight="1">
      <c r="A42" s="423"/>
      <c r="B42" s="423"/>
      <c r="C42" s="313" t="s">
        <v>370</v>
      </c>
      <c r="D42" s="136" t="s">
        <v>341</v>
      </c>
      <c r="E42" s="160">
        <v>5000</v>
      </c>
      <c r="F42" s="262">
        <v>5000</v>
      </c>
      <c r="G42" s="262"/>
    </row>
    <row r="43" spans="1:7" ht="19.5" customHeight="1">
      <c r="A43" s="423"/>
      <c r="B43" s="423"/>
      <c r="C43" s="313" t="s">
        <v>371</v>
      </c>
      <c r="D43" s="136" t="s">
        <v>342</v>
      </c>
      <c r="E43" s="160">
        <v>19000</v>
      </c>
      <c r="F43" s="262">
        <v>19000</v>
      </c>
      <c r="G43" s="262"/>
    </row>
    <row r="44" spans="1:7" ht="19.5" customHeight="1">
      <c r="A44" s="423"/>
      <c r="B44" s="423"/>
      <c r="C44" s="313" t="s">
        <v>411</v>
      </c>
      <c r="D44" s="136" t="s">
        <v>412</v>
      </c>
      <c r="E44" s="160">
        <v>3000</v>
      </c>
      <c r="F44" s="262">
        <v>3000</v>
      </c>
      <c r="G44" s="262"/>
    </row>
    <row r="45" spans="1:7" ht="19.5" customHeight="1">
      <c r="A45" s="423"/>
      <c r="B45" s="423"/>
      <c r="C45" s="313" t="s">
        <v>372</v>
      </c>
      <c r="D45" s="136" t="s">
        <v>343</v>
      </c>
      <c r="E45" s="160">
        <v>1500</v>
      </c>
      <c r="F45" s="262">
        <v>1500</v>
      </c>
      <c r="G45" s="262"/>
    </row>
    <row r="46" spans="1:7" ht="19.5" customHeight="1">
      <c r="A46" s="423"/>
      <c r="B46" s="424"/>
      <c r="C46" s="313" t="s">
        <v>364</v>
      </c>
      <c r="D46" s="136" t="s">
        <v>339</v>
      </c>
      <c r="E46" s="160">
        <v>5000</v>
      </c>
      <c r="F46" s="262">
        <v>5000</v>
      </c>
      <c r="G46" s="262"/>
    </row>
    <row r="47" spans="1:7" ht="28.5" customHeight="1">
      <c r="A47" s="423"/>
      <c r="B47" s="427">
        <v>75618</v>
      </c>
      <c r="C47" s="317"/>
      <c r="D47" s="231" t="s">
        <v>324</v>
      </c>
      <c r="E47" s="253">
        <v>54090</v>
      </c>
      <c r="F47" s="268">
        <v>54090</v>
      </c>
      <c r="G47" s="268"/>
    </row>
    <row r="48" spans="1:7" ht="19.5" customHeight="1">
      <c r="A48" s="423"/>
      <c r="B48" s="423"/>
      <c r="C48" s="313" t="s">
        <v>373</v>
      </c>
      <c r="D48" s="136" t="s">
        <v>344</v>
      </c>
      <c r="E48" s="160">
        <v>10000</v>
      </c>
      <c r="F48" s="262">
        <v>10000</v>
      </c>
      <c r="G48" s="262"/>
    </row>
    <row r="49" spans="1:7" ht="19.5" customHeight="1">
      <c r="A49" s="423"/>
      <c r="B49" s="423"/>
      <c r="C49" s="313" t="s">
        <v>374</v>
      </c>
      <c r="D49" s="136" t="s">
        <v>345</v>
      </c>
      <c r="E49" s="160">
        <v>41500</v>
      </c>
      <c r="F49" s="262">
        <v>41500</v>
      </c>
      <c r="G49" s="262"/>
    </row>
    <row r="50" spans="1:7" ht="26.25" customHeight="1">
      <c r="A50" s="423"/>
      <c r="B50" s="423"/>
      <c r="C50" s="313" t="s">
        <v>375</v>
      </c>
      <c r="D50" s="136" t="s">
        <v>346</v>
      </c>
      <c r="E50" s="160">
        <v>2500</v>
      </c>
      <c r="F50" s="262">
        <v>2500</v>
      </c>
      <c r="G50" s="262"/>
    </row>
    <row r="51" spans="1:7" ht="19.5" customHeight="1">
      <c r="A51" s="423"/>
      <c r="B51" s="424"/>
      <c r="C51" s="313" t="s">
        <v>364</v>
      </c>
      <c r="D51" s="136" t="s">
        <v>339</v>
      </c>
      <c r="E51" s="160">
        <v>90</v>
      </c>
      <c r="F51" s="262">
        <v>90</v>
      </c>
      <c r="G51" s="262"/>
    </row>
    <row r="52" spans="1:7" ht="19.5" customHeight="1">
      <c r="A52" s="423"/>
      <c r="B52" s="427">
        <v>75621</v>
      </c>
      <c r="C52" s="317"/>
      <c r="D52" s="231" t="s">
        <v>325</v>
      </c>
      <c r="E52" s="253">
        <v>430186</v>
      </c>
      <c r="F52" s="268">
        <v>430186</v>
      </c>
      <c r="G52" s="268"/>
    </row>
    <row r="53" spans="1:7" ht="19.5" customHeight="1">
      <c r="A53" s="423"/>
      <c r="B53" s="423"/>
      <c r="C53" s="313" t="s">
        <v>376</v>
      </c>
      <c r="D53" s="136" t="s">
        <v>347</v>
      </c>
      <c r="E53" s="160">
        <v>426186</v>
      </c>
      <c r="F53" s="262">
        <v>426186</v>
      </c>
      <c r="G53" s="262"/>
    </row>
    <row r="54" spans="1:7" ht="19.5" customHeight="1">
      <c r="A54" s="424"/>
      <c r="B54" s="424"/>
      <c r="C54" s="313" t="s">
        <v>377</v>
      </c>
      <c r="D54" s="136" t="s">
        <v>348</v>
      </c>
      <c r="E54" s="160">
        <v>4000</v>
      </c>
      <c r="F54" s="262">
        <v>4000</v>
      </c>
      <c r="G54" s="262"/>
    </row>
    <row r="55" spans="1:7" ht="19.5" customHeight="1">
      <c r="A55" s="426">
        <v>758</v>
      </c>
      <c r="B55" s="189"/>
      <c r="C55" s="316"/>
      <c r="D55" s="190" t="s">
        <v>280</v>
      </c>
      <c r="E55" s="191">
        <v>5932761</v>
      </c>
      <c r="F55" s="269">
        <v>5932761</v>
      </c>
      <c r="G55" s="269"/>
    </row>
    <row r="56" spans="1:7" ht="27" customHeight="1">
      <c r="A56" s="423"/>
      <c r="B56" s="427">
        <v>75801</v>
      </c>
      <c r="C56" s="317"/>
      <c r="D56" s="231" t="s">
        <v>326</v>
      </c>
      <c r="E56" s="253">
        <v>3185175</v>
      </c>
      <c r="F56" s="268">
        <v>3185175</v>
      </c>
      <c r="G56" s="268"/>
    </row>
    <row r="57" spans="1:7" ht="19.5" customHeight="1">
      <c r="A57" s="423"/>
      <c r="B57" s="424"/>
      <c r="C57" s="313">
        <v>2920</v>
      </c>
      <c r="D57" s="136" t="s">
        <v>349</v>
      </c>
      <c r="E57" s="160">
        <v>3185175</v>
      </c>
      <c r="F57" s="262">
        <v>3185175</v>
      </c>
      <c r="G57" s="262"/>
    </row>
    <row r="58" spans="1:7" ht="19.5" customHeight="1">
      <c r="A58" s="423"/>
      <c r="B58" s="427">
        <v>75807</v>
      </c>
      <c r="C58" s="317"/>
      <c r="D58" s="231" t="s">
        <v>327</v>
      </c>
      <c r="E58" s="253">
        <v>2606506</v>
      </c>
      <c r="F58" s="268">
        <v>2606506</v>
      </c>
      <c r="G58" s="268"/>
    </row>
    <row r="59" spans="1:7" ht="19.5" customHeight="1">
      <c r="A59" s="423"/>
      <c r="B59" s="424"/>
      <c r="C59" s="313">
        <v>2920</v>
      </c>
      <c r="D59" s="136" t="s">
        <v>349</v>
      </c>
      <c r="E59" s="160">
        <v>2606506</v>
      </c>
      <c r="F59" s="262">
        <v>2606506</v>
      </c>
      <c r="G59" s="262"/>
    </row>
    <row r="60" spans="1:7" ht="19.5" customHeight="1">
      <c r="A60" s="423"/>
      <c r="B60" s="427">
        <v>75831</v>
      </c>
      <c r="C60" s="317"/>
      <c r="D60" s="231" t="s">
        <v>328</v>
      </c>
      <c r="E60" s="253">
        <v>141080</v>
      </c>
      <c r="F60" s="268">
        <v>141080</v>
      </c>
      <c r="G60" s="268"/>
    </row>
    <row r="61" spans="1:7" ht="19.5" customHeight="1">
      <c r="A61" s="424"/>
      <c r="B61" s="424"/>
      <c r="C61" s="313">
        <v>2920</v>
      </c>
      <c r="D61" s="136" t="s">
        <v>349</v>
      </c>
      <c r="E61" s="160">
        <v>141080</v>
      </c>
      <c r="F61" s="262">
        <v>141080</v>
      </c>
      <c r="G61" s="262"/>
    </row>
    <row r="62" spans="1:7" ht="19.5" customHeight="1">
      <c r="A62" s="426">
        <v>801</v>
      </c>
      <c r="B62" s="189"/>
      <c r="C62" s="316"/>
      <c r="D62" s="190" t="s">
        <v>282</v>
      </c>
      <c r="E62" s="191">
        <v>6281</v>
      </c>
      <c r="F62" s="269">
        <v>6281</v>
      </c>
      <c r="G62" s="269"/>
    </row>
    <row r="63" spans="1:7" ht="19.5" customHeight="1">
      <c r="A63" s="423"/>
      <c r="B63" s="427">
        <v>80195</v>
      </c>
      <c r="C63" s="315"/>
      <c r="D63" s="237" t="s">
        <v>329</v>
      </c>
      <c r="E63" s="244">
        <v>6281</v>
      </c>
      <c r="F63" s="266">
        <v>6281</v>
      </c>
      <c r="G63" s="266"/>
    </row>
    <row r="64" spans="1:7" ht="27" customHeight="1">
      <c r="A64" s="423"/>
      <c r="B64" s="423"/>
      <c r="C64" s="319" t="s">
        <v>413</v>
      </c>
      <c r="D64" s="134" t="s">
        <v>414</v>
      </c>
      <c r="E64" s="145">
        <v>5339</v>
      </c>
      <c r="F64" s="261">
        <v>5339</v>
      </c>
      <c r="G64" s="261"/>
    </row>
    <row r="65" spans="1:7" ht="27" customHeight="1">
      <c r="A65" s="424"/>
      <c r="B65" s="424"/>
      <c r="C65" s="313" t="s">
        <v>415</v>
      </c>
      <c r="D65" s="134" t="s">
        <v>414</v>
      </c>
      <c r="E65" s="160">
        <v>942</v>
      </c>
      <c r="F65" s="262">
        <v>942</v>
      </c>
      <c r="G65" s="262"/>
    </row>
    <row r="66" spans="1:7" ht="19.5" customHeight="1">
      <c r="A66" s="426">
        <v>852</v>
      </c>
      <c r="B66" s="189"/>
      <c r="C66" s="316"/>
      <c r="D66" s="190" t="s">
        <v>296</v>
      </c>
      <c r="E66" s="191">
        <f>SUM(E67,E71,E73,E77,E79)</f>
        <v>1826018</v>
      </c>
      <c r="F66" s="269">
        <f>SUM(F67,F71,F73,F77,F79)</f>
        <v>1826018</v>
      </c>
      <c r="G66" s="269"/>
    </row>
    <row r="67" spans="1:7" ht="28.5" customHeight="1">
      <c r="A67" s="423"/>
      <c r="B67" s="427">
        <v>85212</v>
      </c>
      <c r="C67" s="317"/>
      <c r="D67" s="231" t="s">
        <v>299</v>
      </c>
      <c r="E67" s="253">
        <v>1553000</v>
      </c>
      <c r="F67" s="268">
        <v>1553000</v>
      </c>
      <c r="G67" s="268"/>
    </row>
    <row r="68" spans="1:7" ht="42" customHeight="1">
      <c r="A68" s="423"/>
      <c r="B68" s="423"/>
      <c r="C68" s="313" t="s">
        <v>385</v>
      </c>
      <c r="D68" s="136" t="s">
        <v>331</v>
      </c>
      <c r="E68" s="160">
        <v>1550000</v>
      </c>
      <c r="F68" s="262">
        <v>1550000</v>
      </c>
      <c r="G68" s="262"/>
    </row>
    <row r="69" spans="1:7" ht="39" customHeight="1">
      <c r="A69" s="423"/>
      <c r="B69" s="423"/>
      <c r="C69" s="313" t="s">
        <v>416</v>
      </c>
      <c r="D69" s="111" t="s">
        <v>332</v>
      </c>
      <c r="E69" s="160">
        <v>1000</v>
      </c>
      <c r="F69" s="262">
        <v>1000</v>
      </c>
      <c r="G69" s="262"/>
    </row>
    <row r="70" spans="1:7" ht="33" customHeight="1">
      <c r="A70" s="423"/>
      <c r="B70" s="424"/>
      <c r="C70" s="313" t="s">
        <v>417</v>
      </c>
      <c r="D70" s="136" t="s">
        <v>418</v>
      </c>
      <c r="E70" s="160">
        <v>2000</v>
      </c>
      <c r="F70" s="262">
        <v>2000</v>
      </c>
      <c r="G70" s="262"/>
    </row>
    <row r="71" spans="1:7" ht="53.25" customHeight="1">
      <c r="A71" s="423"/>
      <c r="B71" s="427">
        <v>85213</v>
      </c>
      <c r="C71" s="313"/>
      <c r="D71" s="231" t="s">
        <v>419</v>
      </c>
      <c r="E71" s="253">
        <v>1000</v>
      </c>
      <c r="F71" s="268">
        <v>1000</v>
      </c>
      <c r="G71" s="262"/>
    </row>
    <row r="72" spans="1:7" ht="38.25">
      <c r="A72" s="423"/>
      <c r="B72" s="424"/>
      <c r="C72" s="313" t="s">
        <v>385</v>
      </c>
      <c r="D72" s="136" t="s">
        <v>331</v>
      </c>
      <c r="E72" s="160">
        <v>1000</v>
      </c>
      <c r="F72" s="262">
        <v>1000</v>
      </c>
      <c r="G72" s="262"/>
    </row>
    <row r="73" spans="1:7" ht="30.75" customHeight="1">
      <c r="A73" s="423"/>
      <c r="B73" s="427">
        <v>85214</v>
      </c>
      <c r="C73" s="317"/>
      <c r="D73" s="231" t="s">
        <v>300</v>
      </c>
      <c r="E73" s="253">
        <v>52000</v>
      </c>
      <c r="F73" s="268">
        <v>52000</v>
      </c>
      <c r="G73" s="268"/>
    </row>
    <row r="74" spans="1:7" ht="40.5" customHeight="1">
      <c r="A74" s="423"/>
      <c r="B74" s="423"/>
      <c r="C74" s="313">
        <v>2010</v>
      </c>
      <c r="D74" s="136" t="s">
        <v>331</v>
      </c>
      <c r="E74" s="160">
        <v>8000</v>
      </c>
      <c r="F74" s="262">
        <v>8000</v>
      </c>
      <c r="G74" s="262"/>
    </row>
    <row r="75" spans="1:7" ht="29.25" customHeight="1">
      <c r="A75" s="423"/>
      <c r="B75" s="423"/>
      <c r="C75" s="313">
        <v>2030</v>
      </c>
      <c r="D75" s="136" t="s">
        <v>350</v>
      </c>
      <c r="E75" s="160">
        <v>39000</v>
      </c>
      <c r="F75" s="262">
        <v>39000</v>
      </c>
      <c r="G75" s="262"/>
    </row>
    <row r="76" spans="1:7" ht="29.25" customHeight="1">
      <c r="A76" s="423"/>
      <c r="B76" s="424"/>
      <c r="C76" s="313" t="s">
        <v>417</v>
      </c>
      <c r="D76" s="136" t="s">
        <v>418</v>
      </c>
      <c r="E76" s="160">
        <v>5000</v>
      </c>
      <c r="F76" s="262">
        <v>5000</v>
      </c>
      <c r="G76" s="262"/>
    </row>
    <row r="77" spans="1:7" ht="19.5" customHeight="1">
      <c r="A77" s="423"/>
      <c r="B77" s="427">
        <v>85219</v>
      </c>
      <c r="C77" s="317"/>
      <c r="D77" s="231" t="s">
        <v>301</v>
      </c>
      <c r="E77" s="253">
        <v>50000</v>
      </c>
      <c r="F77" s="268">
        <v>50000</v>
      </c>
      <c r="G77" s="268"/>
    </row>
    <row r="78" spans="1:7" ht="27.75" customHeight="1">
      <c r="A78" s="423"/>
      <c r="B78" s="424"/>
      <c r="C78" s="313">
        <v>2030</v>
      </c>
      <c r="D78" s="136" t="s">
        <v>350</v>
      </c>
      <c r="E78" s="160">
        <v>50000</v>
      </c>
      <c r="F78" s="262">
        <v>50000</v>
      </c>
      <c r="G78" s="262"/>
    </row>
    <row r="79" spans="1:7" ht="19.5" customHeight="1">
      <c r="A79" s="423"/>
      <c r="B79" s="427">
        <v>85295</v>
      </c>
      <c r="C79" s="317"/>
      <c r="D79" s="231" t="s">
        <v>329</v>
      </c>
      <c r="E79" s="253">
        <f>SUM(E80:E81)</f>
        <v>170018</v>
      </c>
      <c r="F79" s="268">
        <f>SUM(F80:F81)</f>
        <v>170018</v>
      </c>
      <c r="G79" s="268"/>
    </row>
    <row r="80" spans="1:7" ht="37.5" customHeight="1">
      <c r="A80" s="423"/>
      <c r="B80" s="423"/>
      <c r="C80" s="317" t="s">
        <v>420</v>
      </c>
      <c r="D80" s="336" t="s">
        <v>421</v>
      </c>
      <c r="E80" s="337">
        <v>146018</v>
      </c>
      <c r="F80" s="268">
        <v>146018</v>
      </c>
      <c r="G80" s="268"/>
    </row>
    <row r="81" spans="1:7" ht="28.5" customHeight="1">
      <c r="A81" s="424"/>
      <c r="B81" s="424"/>
      <c r="C81" s="313">
        <v>2030</v>
      </c>
      <c r="D81" s="136" t="s">
        <v>350</v>
      </c>
      <c r="E81" s="160">
        <v>24000</v>
      </c>
      <c r="F81" s="262">
        <v>24000</v>
      </c>
      <c r="G81" s="262"/>
    </row>
    <row r="82" spans="1:7" ht="28.5" customHeight="1">
      <c r="A82" s="426">
        <v>853</v>
      </c>
      <c r="B82" s="74"/>
      <c r="C82" s="313"/>
      <c r="D82" s="190" t="s">
        <v>422</v>
      </c>
      <c r="E82" s="191">
        <f>SUM(E83)</f>
        <v>89044</v>
      </c>
      <c r="F82" s="269">
        <f>SUM(F83)</f>
        <v>89044</v>
      </c>
      <c r="G82" s="262"/>
    </row>
    <row r="83" spans="1:7" ht="28.5" customHeight="1">
      <c r="A83" s="423"/>
      <c r="B83" s="430">
        <v>85395</v>
      </c>
      <c r="C83" s="313"/>
      <c r="D83" s="136" t="s">
        <v>329</v>
      </c>
      <c r="E83" s="160">
        <f>SUM(E84:E85)</f>
        <v>89044</v>
      </c>
      <c r="F83" s="262">
        <f>SUM(F84:F85)</f>
        <v>89044</v>
      </c>
      <c r="G83" s="262"/>
    </row>
    <row r="84" spans="1:7" ht="28.5" customHeight="1">
      <c r="A84" s="423"/>
      <c r="B84" s="423"/>
      <c r="C84" s="313" t="s">
        <v>423</v>
      </c>
      <c r="D84" s="136" t="s">
        <v>425</v>
      </c>
      <c r="E84" s="160">
        <v>75688</v>
      </c>
      <c r="F84" s="262">
        <v>75688</v>
      </c>
      <c r="G84" s="262"/>
    </row>
    <row r="85" spans="1:7" ht="28.5" customHeight="1">
      <c r="A85" s="424"/>
      <c r="B85" s="424"/>
      <c r="C85" s="313" t="s">
        <v>424</v>
      </c>
      <c r="D85" s="136" t="s">
        <v>425</v>
      </c>
      <c r="E85" s="160">
        <v>13356</v>
      </c>
      <c r="F85" s="262">
        <v>13356</v>
      </c>
      <c r="G85" s="262"/>
    </row>
    <row r="86" spans="1:7" ht="19.5" customHeight="1">
      <c r="A86" s="426">
        <v>900</v>
      </c>
      <c r="B86" s="189"/>
      <c r="C86" s="316"/>
      <c r="D86" s="190" t="s">
        <v>303</v>
      </c>
      <c r="E86" s="191">
        <f>SUM(E87,E90)</f>
        <v>113000</v>
      </c>
      <c r="F86" s="269">
        <f>SUM(F87,F90)</f>
        <v>113000</v>
      </c>
      <c r="G86" s="269"/>
    </row>
    <row r="87" spans="1:7" ht="19.5" customHeight="1">
      <c r="A87" s="423"/>
      <c r="B87" s="427">
        <v>90003</v>
      </c>
      <c r="C87" s="317"/>
      <c r="D87" s="231" t="s">
        <v>304</v>
      </c>
      <c r="E87" s="253">
        <f>SUM(E88:E89)</f>
        <v>112500</v>
      </c>
      <c r="F87" s="268">
        <f>SUM(F88:F89)</f>
        <v>112500</v>
      </c>
      <c r="G87" s="268"/>
    </row>
    <row r="88" spans="1:7" ht="19.5" customHeight="1">
      <c r="A88" s="423"/>
      <c r="B88" s="423"/>
      <c r="C88" s="313" t="s">
        <v>372</v>
      </c>
      <c r="D88" s="136" t="s">
        <v>343</v>
      </c>
      <c r="E88" s="160">
        <v>500</v>
      </c>
      <c r="F88" s="262">
        <v>500</v>
      </c>
      <c r="G88" s="262"/>
    </row>
    <row r="89" spans="1:7" ht="19.5" customHeight="1">
      <c r="A89" s="423"/>
      <c r="B89" s="424"/>
      <c r="C89" s="313" t="s">
        <v>360</v>
      </c>
      <c r="D89" s="136" t="s">
        <v>351</v>
      </c>
      <c r="E89" s="160">
        <v>112000</v>
      </c>
      <c r="F89" s="262">
        <v>112000</v>
      </c>
      <c r="G89" s="262"/>
    </row>
    <row r="90" spans="1:7" ht="19.5" customHeight="1">
      <c r="A90" s="423"/>
      <c r="B90" s="427">
        <v>90017</v>
      </c>
      <c r="C90" s="317"/>
      <c r="D90" s="231" t="s">
        <v>330</v>
      </c>
      <c r="E90" s="253">
        <v>500</v>
      </c>
      <c r="F90" s="268">
        <v>500</v>
      </c>
      <c r="G90" s="268"/>
    </row>
    <row r="91" spans="1:7" ht="24" customHeight="1" thickBot="1">
      <c r="A91" s="431"/>
      <c r="B91" s="431"/>
      <c r="C91" s="313">
        <v>2370</v>
      </c>
      <c r="D91" s="136" t="s">
        <v>352</v>
      </c>
      <c r="E91" s="160">
        <v>500</v>
      </c>
      <c r="F91" s="262">
        <v>500</v>
      </c>
      <c r="G91" s="262"/>
    </row>
    <row r="92" spans="1:7" s="94" customFormat="1" ht="19.5" customHeight="1" thickBot="1" thickTop="1">
      <c r="A92" s="417" t="s">
        <v>318</v>
      </c>
      <c r="B92" s="418"/>
      <c r="C92" s="418"/>
      <c r="D92" s="419"/>
      <c r="E92" s="270">
        <f>SUM(E7,E10,E13,E20,E23,E26,E55,E62,E66,E82,E86,)</f>
        <v>9809817</v>
      </c>
      <c r="F92" s="271">
        <f>SUM(F7,F10,F13,F20,F23,F26,F55,F62,F66,F82,F86,)</f>
        <v>9439817</v>
      </c>
      <c r="G92" s="308">
        <f>SUM(G7)</f>
        <v>370000</v>
      </c>
    </row>
    <row r="93" spans="2:5" ht="13.5" thickTop="1">
      <c r="B93" s="2"/>
      <c r="C93" s="2"/>
      <c r="D93" s="2"/>
      <c r="E93" s="2"/>
    </row>
    <row r="94" spans="1:5" ht="12.75">
      <c r="A94" s="103"/>
      <c r="B94" s="2"/>
      <c r="C94" s="2"/>
      <c r="D94" s="2"/>
      <c r="E94" s="2"/>
    </row>
    <row r="95" spans="2:5" ht="12.75">
      <c r="B95" s="9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4" spans="2:5" ht="12.75">
      <c r="B114" s="2"/>
      <c r="C114" s="2"/>
      <c r="D114" s="2"/>
      <c r="E114" s="2"/>
    </row>
    <row r="115" spans="2:5" ht="12.75">
      <c r="B115" s="2"/>
      <c r="C115" s="2"/>
      <c r="D115" s="2"/>
      <c r="E115" s="2"/>
    </row>
    <row r="116" spans="2:5" ht="12.75">
      <c r="B116" s="2"/>
      <c r="C116" s="2"/>
      <c r="D116" s="2"/>
      <c r="E116" s="2"/>
    </row>
    <row r="117" spans="2:5" ht="12.75">
      <c r="B117" s="2"/>
      <c r="C117" s="2"/>
      <c r="D117" s="2"/>
      <c r="E117" s="2"/>
    </row>
    <row r="118" spans="2:5" ht="12.75">
      <c r="B118" s="2"/>
      <c r="C118" s="2"/>
      <c r="D118" s="2"/>
      <c r="E118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</sheetData>
  <mergeCells count="43">
    <mergeCell ref="A82:A85"/>
    <mergeCell ref="B83:B85"/>
    <mergeCell ref="A86:A91"/>
    <mergeCell ref="B87:B89"/>
    <mergeCell ref="B90:B91"/>
    <mergeCell ref="A62:A65"/>
    <mergeCell ref="B63:B65"/>
    <mergeCell ref="A66:A81"/>
    <mergeCell ref="B67:B70"/>
    <mergeCell ref="B71:B72"/>
    <mergeCell ref="B73:B76"/>
    <mergeCell ref="B77:B78"/>
    <mergeCell ref="B79:B81"/>
    <mergeCell ref="A55:A61"/>
    <mergeCell ref="B56:B57"/>
    <mergeCell ref="B58:B59"/>
    <mergeCell ref="B60:B61"/>
    <mergeCell ref="A26:A54"/>
    <mergeCell ref="B27:B29"/>
    <mergeCell ref="B30:B35"/>
    <mergeCell ref="B36:B46"/>
    <mergeCell ref="B47:B51"/>
    <mergeCell ref="B52:B54"/>
    <mergeCell ref="B17:B19"/>
    <mergeCell ref="A20:A22"/>
    <mergeCell ref="B21:B22"/>
    <mergeCell ref="A23:A25"/>
    <mergeCell ref="B24:B25"/>
    <mergeCell ref="A1:G1"/>
    <mergeCell ref="E4:E5"/>
    <mergeCell ref="A3:A5"/>
    <mergeCell ref="B3:B5"/>
    <mergeCell ref="C3:C5"/>
    <mergeCell ref="A92:D92"/>
    <mergeCell ref="D3:D5"/>
    <mergeCell ref="E3:G3"/>
    <mergeCell ref="F4:G4"/>
    <mergeCell ref="A7:A9"/>
    <mergeCell ref="B8:B9"/>
    <mergeCell ref="A10:A12"/>
    <mergeCell ref="B11:B12"/>
    <mergeCell ref="A13:A19"/>
    <mergeCell ref="B14:B16"/>
  </mergeCells>
  <printOptions horizontalCentered="1"/>
  <pageMargins left="0.9448818897637796" right="0.9448818897637796" top="1.6141732283464567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1
do Uchwały Rady Gminy nr XI/45/08
z dnia  29.12.2008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7">
      <selection activeCell="J22" sqref="J2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498" t="s">
        <v>63</v>
      </c>
      <c r="B1" s="498"/>
      <c r="C1" s="498"/>
      <c r="D1" s="498"/>
      <c r="E1" s="498"/>
      <c r="F1" s="498"/>
      <c r="G1" s="498"/>
      <c r="H1" s="498"/>
      <c r="I1" s="498"/>
      <c r="J1" s="498"/>
    </row>
    <row r="2" spans="1:10" ht="16.5">
      <c r="A2" s="498" t="s">
        <v>406</v>
      </c>
      <c r="B2" s="498"/>
      <c r="C2" s="498"/>
      <c r="D2" s="498"/>
      <c r="E2" s="498"/>
      <c r="F2" s="498"/>
      <c r="G2" s="498"/>
      <c r="H2" s="498"/>
      <c r="I2" s="498"/>
      <c r="J2" s="498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43</v>
      </c>
    </row>
    <row r="5" spans="1:11" ht="15" customHeight="1">
      <c r="A5" s="409" t="s">
        <v>64</v>
      </c>
      <c r="B5" s="409" t="s">
        <v>0</v>
      </c>
      <c r="C5" s="410" t="s">
        <v>172</v>
      </c>
      <c r="D5" s="499" t="s">
        <v>88</v>
      </c>
      <c r="E5" s="500"/>
      <c r="F5" s="500"/>
      <c r="G5" s="501"/>
      <c r="H5" s="410" t="s">
        <v>9</v>
      </c>
      <c r="I5" s="410"/>
      <c r="J5" s="410" t="s">
        <v>173</v>
      </c>
      <c r="K5" s="410" t="s">
        <v>457</v>
      </c>
    </row>
    <row r="6" spans="1:11" ht="15" customHeight="1">
      <c r="A6" s="409"/>
      <c r="B6" s="409"/>
      <c r="C6" s="410"/>
      <c r="D6" s="410" t="s">
        <v>7</v>
      </c>
      <c r="E6" s="502" t="s">
        <v>6</v>
      </c>
      <c r="F6" s="503"/>
      <c r="G6" s="504"/>
      <c r="H6" s="410" t="s">
        <v>7</v>
      </c>
      <c r="I6" s="410" t="s">
        <v>67</v>
      </c>
      <c r="J6" s="410"/>
      <c r="K6" s="410"/>
    </row>
    <row r="7" spans="1:11" ht="18" customHeight="1">
      <c r="A7" s="409"/>
      <c r="B7" s="409"/>
      <c r="C7" s="410"/>
      <c r="D7" s="410"/>
      <c r="E7" s="411" t="s">
        <v>174</v>
      </c>
      <c r="F7" s="502" t="s">
        <v>6</v>
      </c>
      <c r="G7" s="504"/>
      <c r="H7" s="410"/>
      <c r="I7" s="410"/>
      <c r="J7" s="410"/>
      <c r="K7" s="410"/>
    </row>
    <row r="8" spans="1:11" ht="42" customHeight="1">
      <c r="A8" s="409"/>
      <c r="B8" s="409"/>
      <c r="C8" s="410"/>
      <c r="D8" s="410"/>
      <c r="E8" s="401"/>
      <c r="F8" s="107" t="s">
        <v>171</v>
      </c>
      <c r="G8" s="107" t="s">
        <v>170</v>
      </c>
      <c r="H8" s="410"/>
      <c r="I8" s="410"/>
      <c r="J8" s="410"/>
      <c r="K8" s="410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1" t="s">
        <v>11</v>
      </c>
      <c r="B10" s="26" t="s">
        <v>12</v>
      </c>
      <c r="C10" s="281">
        <v>3378</v>
      </c>
      <c r="D10" s="279">
        <v>217600</v>
      </c>
      <c r="E10" s="279">
        <v>0</v>
      </c>
      <c r="F10" s="279">
        <v>0</v>
      </c>
      <c r="G10" s="279"/>
      <c r="H10" s="279">
        <v>217590</v>
      </c>
      <c r="I10" s="279">
        <v>500</v>
      </c>
      <c r="J10" s="279">
        <v>3388</v>
      </c>
      <c r="K10" s="282" t="s">
        <v>51</v>
      </c>
    </row>
    <row r="11" spans="1:11" ht="19.5" customHeight="1">
      <c r="A11" s="42"/>
      <c r="B11" s="43" t="s">
        <v>96</v>
      </c>
      <c r="C11" s="145"/>
      <c r="D11" s="145"/>
      <c r="E11" s="279"/>
      <c r="F11" s="145"/>
      <c r="G11" s="145"/>
      <c r="H11" s="145"/>
      <c r="I11" s="145"/>
      <c r="J11" s="145"/>
      <c r="K11" s="283"/>
    </row>
    <row r="12" spans="1:11" ht="19.5" customHeight="1">
      <c r="A12" s="42"/>
      <c r="B12" s="114" t="s">
        <v>230</v>
      </c>
      <c r="C12" s="145">
        <v>3378</v>
      </c>
      <c r="D12" s="145">
        <v>217600</v>
      </c>
      <c r="E12" s="145">
        <v>0</v>
      </c>
      <c r="F12" s="145">
        <v>0</v>
      </c>
      <c r="G12" s="145"/>
      <c r="H12" s="145">
        <v>217590</v>
      </c>
      <c r="I12" s="145">
        <v>500</v>
      </c>
      <c r="J12" s="145">
        <v>3388</v>
      </c>
      <c r="K12" s="283" t="s">
        <v>51</v>
      </c>
    </row>
    <row r="13" spans="1:11" ht="19.5" customHeight="1">
      <c r="A13" s="42"/>
      <c r="B13" s="44" t="s">
        <v>14</v>
      </c>
      <c r="C13" s="145"/>
      <c r="D13" s="145"/>
      <c r="E13" s="145"/>
      <c r="F13" s="145"/>
      <c r="G13" s="145"/>
      <c r="H13" s="145"/>
      <c r="I13" s="145"/>
      <c r="J13" s="145"/>
      <c r="K13" s="283" t="s">
        <v>51</v>
      </c>
    </row>
    <row r="14" spans="1:11" ht="19.5" customHeight="1">
      <c r="A14" s="42"/>
      <c r="B14" s="44" t="s">
        <v>15</v>
      </c>
      <c r="C14" s="145"/>
      <c r="D14" s="145"/>
      <c r="E14" s="145"/>
      <c r="F14" s="145"/>
      <c r="G14" s="145"/>
      <c r="H14" s="145"/>
      <c r="I14" s="145"/>
      <c r="J14" s="145"/>
      <c r="K14" s="283" t="s">
        <v>51</v>
      </c>
    </row>
    <row r="15" spans="1:11" ht="19.5" customHeight="1">
      <c r="A15" s="45"/>
      <c r="B15" s="46" t="s">
        <v>1</v>
      </c>
      <c r="C15" s="280"/>
      <c r="D15" s="280"/>
      <c r="E15" s="280"/>
      <c r="F15" s="280"/>
      <c r="G15" s="280"/>
      <c r="H15" s="280"/>
      <c r="I15" s="280"/>
      <c r="J15" s="280"/>
      <c r="K15" s="284" t="s">
        <v>51</v>
      </c>
    </row>
    <row r="16" spans="1:11" ht="19.5" customHeight="1">
      <c r="A16" s="41" t="s">
        <v>16</v>
      </c>
      <c r="B16" s="106" t="s">
        <v>169</v>
      </c>
      <c r="C16" s="279">
        <v>100</v>
      </c>
      <c r="D16" s="279">
        <v>50000</v>
      </c>
      <c r="E16" s="283"/>
      <c r="F16" s="283" t="s">
        <v>51</v>
      </c>
      <c r="G16" s="283" t="s">
        <v>51</v>
      </c>
      <c r="H16" s="279">
        <v>50080</v>
      </c>
      <c r="I16" s="283" t="s">
        <v>51</v>
      </c>
      <c r="J16" s="279">
        <v>20</v>
      </c>
      <c r="K16" s="279"/>
    </row>
    <row r="17" spans="1:11" ht="19.5" customHeight="1">
      <c r="A17" s="27"/>
      <c r="B17" s="43" t="s">
        <v>96</v>
      </c>
      <c r="C17" s="145"/>
      <c r="D17" s="145"/>
      <c r="E17" s="283"/>
      <c r="F17" s="283"/>
      <c r="G17" s="283"/>
      <c r="H17" s="145"/>
      <c r="I17" s="283"/>
      <c r="J17" s="145"/>
      <c r="K17" s="145"/>
    </row>
    <row r="18" spans="1:11" ht="19.5" customHeight="1">
      <c r="A18" s="27"/>
      <c r="B18" s="114" t="s">
        <v>231</v>
      </c>
      <c r="C18" s="145">
        <v>100</v>
      </c>
      <c r="D18" s="145">
        <v>50000</v>
      </c>
      <c r="E18" s="283"/>
      <c r="F18" s="283" t="s">
        <v>51</v>
      </c>
      <c r="G18" s="283" t="s">
        <v>51</v>
      </c>
      <c r="H18" s="145">
        <v>50080</v>
      </c>
      <c r="I18" s="283" t="s">
        <v>51</v>
      </c>
      <c r="J18" s="145">
        <v>20</v>
      </c>
      <c r="K18" s="145"/>
    </row>
    <row r="19" spans="1:11" ht="19.5" customHeight="1">
      <c r="A19" s="27"/>
      <c r="B19" s="44" t="s">
        <v>14</v>
      </c>
      <c r="C19" s="145"/>
      <c r="D19" s="145"/>
      <c r="E19" s="283"/>
      <c r="F19" s="283" t="s">
        <v>51</v>
      </c>
      <c r="G19" s="283" t="s">
        <v>51</v>
      </c>
      <c r="H19" s="145"/>
      <c r="I19" s="283" t="s">
        <v>51</v>
      </c>
      <c r="J19" s="145"/>
      <c r="K19" s="145"/>
    </row>
    <row r="20" spans="1:11" ht="19.5" customHeight="1">
      <c r="A20" s="27"/>
      <c r="B20" s="44" t="s">
        <v>15</v>
      </c>
      <c r="C20" s="145"/>
      <c r="D20" s="145"/>
      <c r="E20" s="283"/>
      <c r="F20" s="283" t="s">
        <v>51</v>
      </c>
      <c r="G20" s="283" t="s">
        <v>51</v>
      </c>
      <c r="H20" s="145"/>
      <c r="I20" s="283" t="s">
        <v>51</v>
      </c>
      <c r="J20" s="145"/>
      <c r="K20" s="145"/>
    </row>
    <row r="21" spans="1:11" ht="19.5" customHeight="1">
      <c r="A21" s="28"/>
      <c r="B21" s="46" t="s">
        <v>1</v>
      </c>
      <c r="C21" s="280"/>
      <c r="D21" s="280"/>
      <c r="E21" s="284"/>
      <c r="F21" s="284" t="s">
        <v>51</v>
      </c>
      <c r="G21" s="284" t="s">
        <v>51</v>
      </c>
      <c r="H21" s="280"/>
      <c r="I21" s="284" t="s">
        <v>51</v>
      </c>
      <c r="J21" s="280"/>
      <c r="K21" s="280"/>
    </row>
    <row r="22" spans="1:11" s="94" customFormat="1" ht="19.5" customHeight="1">
      <c r="A22" s="497" t="s">
        <v>149</v>
      </c>
      <c r="B22" s="497"/>
      <c r="C22" s="285">
        <f>SUM(C10,C16)</f>
        <v>3478</v>
      </c>
      <c r="D22" s="285">
        <f>SUM(D10,D16)</f>
        <v>267600</v>
      </c>
      <c r="E22" s="285">
        <v>0</v>
      </c>
      <c r="F22" s="285">
        <v>0</v>
      </c>
      <c r="G22" s="285"/>
      <c r="H22" s="285">
        <f>SUM(H10,H16)</f>
        <v>267670</v>
      </c>
      <c r="I22" s="285">
        <v>500</v>
      </c>
      <c r="J22" s="285">
        <f>SUM(J10,J16)</f>
        <v>3408</v>
      </c>
      <c r="K22" s="285"/>
    </row>
    <row r="23" ht="4.5" customHeight="1"/>
    <row r="24" ht="12.75" customHeight="1">
      <c r="A24" s="108" t="s">
        <v>175</v>
      </c>
    </row>
    <row r="25" ht="14.25">
      <c r="A25" s="108" t="s">
        <v>177</v>
      </c>
    </row>
    <row r="26" ht="12.75">
      <c r="A26" s="108" t="s">
        <v>178</v>
      </c>
    </row>
    <row r="27" ht="12.75">
      <c r="A27" s="108" t="s">
        <v>176</v>
      </c>
    </row>
  </sheetData>
  <mergeCells count="16">
    <mergeCell ref="E6:G6"/>
    <mergeCell ref="F7:G7"/>
    <mergeCell ref="K5:K8"/>
    <mergeCell ref="H6:H8"/>
    <mergeCell ref="I6:I8"/>
    <mergeCell ref="J5:J8"/>
    <mergeCell ref="A22:B22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 
do Uchwały Rady Gminy nr XI/45/08
z dnia  29.12.2008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15" sqref="E15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487" t="s">
        <v>451</v>
      </c>
      <c r="B1" s="487"/>
      <c r="C1" s="487"/>
      <c r="D1" s="487"/>
      <c r="E1" s="487"/>
      <c r="F1" s="487"/>
      <c r="G1" s="487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43</v>
      </c>
    </row>
    <row r="4" spans="1:7" ht="19.5" customHeight="1">
      <c r="A4" s="409" t="s">
        <v>64</v>
      </c>
      <c r="B4" s="409" t="s">
        <v>2</v>
      </c>
      <c r="C4" s="409" t="s">
        <v>3</v>
      </c>
      <c r="D4" s="489" t="s">
        <v>157</v>
      </c>
      <c r="E4" s="410" t="s">
        <v>89</v>
      </c>
      <c r="F4" s="410" t="s">
        <v>90</v>
      </c>
      <c r="G4" s="410" t="s">
        <v>44</v>
      </c>
    </row>
    <row r="5" spans="1:7" ht="19.5" customHeight="1">
      <c r="A5" s="409"/>
      <c r="B5" s="409"/>
      <c r="C5" s="409"/>
      <c r="D5" s="490"/>
      <c r="E5" s="410"/>
      <c r="F5" s="410"/>
      <c r="G5" s="410"/>
    </row>
    <row r="6" spans="1:7" ht="19.5" customHeight="1">
      <c r="A6" s="409"/>
      <c r="B6" s="409"/>
      <c r="C6" s="409"/>
      <c r="D6" s="491"/>
      <c r="E6" s="410"/>
      <c r="F6" s="410"/>
      <c r="G6" s="410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7"/>
      <c r="B8" s="47"/>
      <c r="C8" s="47"/>
      <c r="D8" s="47"/>
      <c r="E8" s="47"/>
      <c r="F8" s="47"/>
      <c r="G8" s="47"/>
    </row>
    <row r="9" spans="1:7" ht="30" customHeight="1">
      <c r="A9" s="48"/>
      <c r="B9" s="48"/>
      <c r="C9" s="48"/>
      <c r="D9" s="48"/>
      <c r="E9" s="48"/>
      <c r="F9" s="48"/>
      <c r="G9" s="48"/>
    </row>
    <row r="10" spans="1:7" ht="30" customHeight="1">
      <c r="A10" s="48"/>
      <c r="B10" s="48"/>
      <c r="C10" s="48"/>
      <c r="D10" s="48"/>
      <c r="E10" s="48"/>
      <c r="F10" s="48"/>
      <c r="G10" s="48"/>
    </row>
    <row r="11" spans="1:7" ht="30" customHeight="1">
      <c r="A11" s="48"/>
      <c r="B11" s="48"/>
      <c r="C11" s="48"/>
      <c r="D11" s="48"/>
      <c r="E11" s="48"/>
      <c r="F11" s="48"/>
      <c r="G11" s="48"/>
    </row>
    <row r="12" spans="1:7" ht="30" customHeight="1">
      <c r="A12" s="49"/>
      <c r="B12" s="49"/>
      <c r="C12" s="49"/>
      <c r="D12" s="49"/>
      <c r="E12" s="49"/>
      <c r="F12" s="49"/>
      <c r="G12" s="49"/>
    </row>
    <row r="13" spans="1:7" s="2" customFormat="1" ht="30" customHeight="1">
      <c r="A13" s="505" t="s">
        <v>149</v>
      </c>
      <c r="B13" s="506"/>
      <c r="C13" s="506"/>
      <c r="D13" s="506"/>
      <c r="E13" s="507"/>
      <c r="F13" s="33"/>
      <c r="G13" s="33"/>
    </row>
    <row r="15" ht="12.75">
      <c r="A15" s="103" t="s">
        <v>219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8" sqref="E8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415" t="s">
        <v>452</v>
      </c>
      <c r="B1" s="415"/>
      <c r="C1" s="415"/>
      <c r="D1" s="415"/>
      <c r="E1" s="415"/>
      <c r="F1" s="415"/>
    </row>
    <row r="2" spans="5:6" ht="19.5" customHeight="1">
      <c r="E2" s="8"/>
      <c r="F2" s="8"/>
    </row>
    <row r="3" ht="19.5" customHeight="1">
      <c r="F3" s="14" t="s">
        <v>43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157</v>
      </c>
      <c r="E4" s="20" t="s">
        <v>47</v>
      </c>
      <c r="F4" s="20" t="s">
        <v>46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>
        <v>1</v>
      </c>
      <c r="B6" s="35">
        <v>921</v>
      </c>
      <c r="C6" s="35">
        <v>92116</v>
      </c>
      <c r="D6" s="35">
        <v>2480</v>
      </c>
      <c r="E6" s="35" t="s">
        <v>226</v>
      </c>
      <c r="F6" s="275">
        <v>70000</v>
      </c>
    </row>
    <row r="7" spans="1:6" ht="30" customHeight="1">
      <c r="A7" s="37"/>
      <c r="B7" s="37"/>
      <c r="C7" s="37"/>
      <c r="D7" s="37"/>
      <c r="E7" s="37"/>
      <c r="F7" s="276"/>
    </row>
    <row r="8" spans="1:6" ht="30" customHeight="1">
      <c r="A8" s="37"/>
      <c r="B8" s="37"/>
      <c r="C8" s="37"/>
      <c r="D8" s="37"/>
      <c r="E8" s="37"/>
      <c r="F8" s="276"/>
    </row>
    <row r="9" spans="1:6" ht="30" customHeight="1">
      <c r="A9" s="40"/>
      <c r="B9" s="40"/>
      <c r="C9" s="40"/>
      <c r="D9" s="40"/>
      <c r="E9" s="40"/>
      <c r="F9" s="277"/>
    </row>
    <row r="10" spans="1:6" ht="30" customHeight="1">
      <c r="A10" s="505" t="s">
        <v>149</v>
      </c>
      <c r="B10" s="506"/>
      <c r="C10" s="506"/>
      <c r="D10" s="506"/>
      <c r="E10" s="507"/>
      <c r="F10" s="274">
        <v>70000</v>
      </c>
    </row>
    <row r="12" ht="12.75">
      <c r="A12" s="108" t="s">
        <v>179</v>
      </c>
    </row>
    <row r="13" ht="12.75">
      <c r="A13" s="103" t="s">
        <v>180</v>
      </c>
    </row>
    <row r="15" ht="12.75">
      <c r="A15" s="103" t="s">
        <v>219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8 
do Uchwały Rady Gminy Nr XI/45/08 
z dnia 29.12.2008 r.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10" sqref="F10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488" t="s">
        <v>453</v>
      </c>
      <c r="B1" s="488"/>
      <c r="C1" s="488"/>
      <c r="D1" s="488"/>
      <c r="E1" s="488"/>
      <c r="F1" s="488"/>
    </row>
    <row r="2" spans="5:6" ht="19.5" customHeight="1">
      <c r="E2" s="8"/>
      <c r="F2" s="8"/>
    </row>
    <row r="3" spans="5:6" ht="19.5" customHeight="1">
      <c r="E3" s="2"/>
      <c r="F3" s="12" t="s">
        <v>43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154</v>
      </c>
      <c r="E4" s="20" t="s">
        <v>45</v>
      </c>
      <c r="F4" s="20" t="s">
        <v>46</v>
      </c>
    </row>
    <row r="5" spans="1:6" s="101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7">
        <v>1</v>
      </c>
      <c r="B6" s="47">
        <v>851</v>
      </c>
      <c r="C6" s="47">
        <v>85154</v>
      </c>
      <c r="D6" s="47">
        <v>2830</v>
      </c>
      <c r="E6" s="47" t="s">
        <v>225</v>
      </c>
      <c r="F6" s="286">
        <v>5000</v>
      </c>
    </row>
    <row r="7" spans="1:6" ht="30" customHeight="1">
      <c r="A7" s="364"/>
      <c r="B7" s="48"/>
      <c r="C7" s="48"/>
      <c r="D7" s="48"/>
      <c r="E7" s="48"/>
      <c r="F7" s="287"/>
    </row>
    <row r="8" spans="1:6" ht="30" customHeight="1">
      <c r="A8" s="48"/>
      <c r="B8" s="48"/>
      <c r="C8" s="48"/>
      <c r="D8" s="48"/>
      <c r="E8" s="366"/>
      <c r="F8" s="287"/>
    </row>
    <row r="9" spans="1:6" ht="30" customHeight="1">
      <c r="A9" s="49"/>
      <c r="B9" s="49"/>
      <c r="C9" s="49"/>
      <c r="D9" s="49"/>
      <c r="E9" s="49"/>
      <c r="F9" s="288"/>
    </row>
    <row r="10" spans="1:6" ht="30" customHeight="1">
      <c r="A10" s="505" t="s">
        <v>149</v>
      </c>
      <c r="B10" s="506"/>
      <c r="C10" s="506"/>
      <c r="D10" s="506"/>
      <c r="E10" s="507"/>
      <c r="F10" s="274">
        <f>SUM(F6:F9)</f>
        <v>5000</v>
      </c>
    </row>
    <row r="12" ht="12.75">
      <c r="A12" s="103" t="s">
        <v>221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&amp;R&amp;9Załącznik Nr 1 do Uchwały Rady Gminy Nr VIII/39/09 z dnia 20.08.2009
Załącznik nr  9
 do Uchwały Rady  Gminy nr XI/45/08  
z dnia 29.12.2008r.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E21" sqref="E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433" t="s">
        <v>40</v>
      </c>
      <c r="B1" s="433"/>
      <c r="C1" s="433"/>
      <c r="D1" s="8"/>
      <c r="E1" s="8"/>
      <c r="F1" s="8"/>
      <c r="G1" s="8"/>
      <c r="H1" s="8"/>
      <c r="I1" s="8"/>
      <c r="J1" s="8"/>
    </row>
    <row r="2" spans="1:7" ht="19.5" customHeight="1">
      <c r="A2" s="433" t="s">
        <v>48</v>
      </c>
      <c r="B2" s="433"/>
      <c r="C2" s="433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20" t="s">
        <v>64</v>
      </c>
      <c r="B5" s="20" t="s">
        <v>0</v>
      </c>
      <c r="C5" s="20" t="s">
        <v>431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50" t="s">
        <v>66</v>
      </c>
      <c r="C6" s="289">
        <v>5200</v>
      </c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16</v>
      </c>
      <c r="B7" s="50" t="s">
        <v>10</v>
      </c>
      <c r="C7" s="289">
        <v>3500</v>
      </c>
      <c r="D7" s="10"/>
      <c r="E7" s="10"/>
      <c r="F7" s="10"/>
      <c r="G7" s="10"/>
      <c r="H7" s="10"/>
      <c r="I7" s="11"/>
      <c r="J7" s="11"/>
    </row>
    <row r="8" spans="1:10" ht="19.5" customHeight="1">
      <c r="A8" s="51" t="s">
        <v>13</v>
      </c>
      <c r="B8" s="52" t="s">
        <v>233</v>
      </c>
      <c r="C8" s="290">
        <v>3500</v>
      </c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3"/>
      <c r="C9" s="291"/>
      <c r="D9" s="10"/>
      <c r="E9" s="10"/>
      <c r="F9" s="10"/>
      <c r="G9" s="10"/>
      <c r="H9" s="10"/>
      <c r="I9" s="11"/>
      <c r="J9" s="11"/>
    </row>
    <row r="10" spans="1:10" ht="19.5" customHeight="1">
      <c r="A10" s="39" t="s">
        <v>15</v>
      </c>
      <c r="B10" s="54"/>
      <c r="C10" s="292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17</v>
      </c>
      <c r="B11" s="50" t="s">
        <v>9</v>
      </c>
      <c r="C11" s="289">
        <v>8600</v>
      </c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5" t="s">
        <v>38</v>
      </c>
      <c r="C12" s="293">
        <v>1600</v>
      </c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3" t="s">
        <v>234</v>
      </c>
      <c r="C13" s="291">
        <v>1000</v>
      </c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3" t="s">
        <v>358</v>
      </c>
      <c r="C14" s="291">
        <v>600</v>
      </c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3" t="s">
        <v>41</v>
      </c>
      <c r="C15" s="291">
        <v>7000</v>
      </c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6" t="s">
        <v>454</v>
      </c>
      <c r="C16" s="291">
        <v>7000</v>
      </c>
      <c r="D16" s="10"/>
      <c r="E16" s="10"/>
      <c r="F16" s="10"/>
      <c r="G16" s="10"/>
      <c r="H16" s="10"/>
      <c r="I16" s="11"/>
      <c r="J16" s="11"/>
    </row>
    <row r="17" spans="1:10" ht="15" customHeight="1">
      <c r="A17" s="39"/>
      <c r="B17" s="57"/>
      <c r="C17" s="292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39</v>
      </c>
      <c r="B18" s="50" t="s">
        <v>68</v>
      </c>
      <c r="C18" s="289">
        <v>100</v>
      </c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25.5">
      <c r="A20" s="362"/>
      <c r="B20" s="363" t="s">
        <v>458</v>
      </c>
      <c r="C20" s="362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 10
 do Uchwały Rady Gminy nr XI/45/08
z dnia 29.12.2008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433" t="s">
        <v>223</v>
      </c>
      <c r="B1" s="433"/>
      <c r="C1" s="433"/>
      <c r="D1" s="8"/>
      <c r="E1" s="8"/>
      <c r="F1" s="8"/>
      <c r="G1" s="8"/>
      <c r="H1" s="8"/>
      <c r="I1" s="8"/>
      <c r="J1" s="8"/>
    </row>
    <row r="2" spans="1:7" ht="19.5" customHeight="1">
      <c r="A2" s="433" t="s">
        <v>120</v>
      </c>
      <c r="B2" s="433"/>
      <c r="C2" s="433"/>
      <c r="D2" s="8"/>
      <c r="E2" s="8"/>
      <c r="F2" s="8"/>
      <c r="G2" s="8"/>
    </row>
    <row r="4" ht="12.75">
      <c r="C4" s="12" t="s">
        <v>43</v>
      </c>
    </row>
    <row r="5" spans="1:10" ht="19.5" customHeight="1">
      <c r="A5" s="20" t="s">
        <v>64</v>
      </c>
      <c r="B5" s="20" t="s">
        <v>0</v>
      </c>
      <c r="C5" s="20" t="s">
        <v>357</v>
      </c>
      <c r="D5" s="10"/>
      <c r="E5" s="10"/>
      <c r="F5" s="10"/>
      <c r="G5" s="10"/>
      <c r="H5" s="10"/>
      <c r="I5" s="11"/>
      <c r="J5" s="11"/>
    </row>
    <row r="6" spans="1:10" ht="19.5" customHeight="1">
      <c r="A6" s="31" t="s">
        <v>11</v>
      </c>
      <c r="B6" s="50" t="s">
        <v>66</v>
      </c>
      <c r="C6" s="31"/>
      <c r="D6" s="10"/>
      <c r="E6" s="10"/>
      <c r="F6" s="10"/>
      <c r="G6" s="10"/>
      <c r="H6" s="10"/>
      <c r="I6" s="11"/>
      <c r="J6" s="11"/>
    </row>
    <row r="7" spans="1:10" ht="19.5" customHeight="1">
      <c r="A7" s="31" t="s">
        <v>16</v>
      </c>
      <c r="B7" s="50" t="s">
        <v>10</v>
      </c>
      <c r="C7" s="31"/>
      <c r="D7" s="10"/>
      <c r="E7" s="10"/>
      <c r="F7" s="10"/>
      <c r="G7" s="10"/>
      <c r="H7" s="10"/>
      <c r="I7" s="11"/>
      <c r="J7" s="11"/>
    </row>
    <row r="8" spans="1:10" ht="19.5" customHeight="1">
      <c r="A8" s="51" t="s">
        <v>13</v>
      </c>
      <c r="B8" s="52"/>
      <c r="C8" s="51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3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9" t="s">
        <v>15</v>
      </c>
      <c r="B10" s="54"/>
      <c r="C10" s="39"/>
      <c r="D10" s="10"/>
      <c r="E10" s="10"/>
      <c r="F10" s="10"/>
      <c r="G10" s="10"/>
      <c r="H10" s="10"/>
      <c r="I10" s="11"/>
      <c r="J10" s="11"/>
    </row>
    <row r="11" spans="1:10" ht="19.5" customHeight="1">
      <c r="A11" s="31" t="s">
        <v>17</v>
      </c>
      <c r="B11" s="50" t="s">
        <v>9</v>
      </c>
      <c r="C11" s="31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5" t="s">
        <v>38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3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3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3" t="s">
        <v>41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6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9"/>
      <c r="B17" s="57"/>
      <c r="C17" s="39"/>
      <c r="D17" s="10"/>
      <c r="E17" s="10"/>
      <c r="F17" s="10"/>
      <c r="G17" s="10"/>
      <c r="H17" s="10"/>
      <c r="I17" s="11"/>
      <c r="J17" s="11"/>
    </row>
    <row r="18" spans="1:10" ht="19.5" customHeight="1">
      <c r="A18" s="31" t="s">
        <v>39</v>
      </c>
      <c r="B18" s="50" t="s">
        <v>68</v>
      </c>
      <c r="C18" s="31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2" customFormat="1" ht="12.75">
      <c r="A20" s="508" t="s">
        <v>224</v>
      </c>
      <c r="B20" s="509"/>
      <c r="C20" s="509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433" t="s">
        <v>359</v>
      </c>
      <c r="B1" s="433"/>
      <c r="C1" s="433"/>
      <c r="D1" s="433"/>
      <c r="E1" s="433"/>
      <c r="F1" s="433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43</v>
      </c>
    </row>
    <row r="4" spans="1:6" s="1" customFormat="1" ht="19.5" customHeight="1">
      <c r="A4" s="25" t="s">
        <v>64</v>
      </c>
      <c r="B4" s="25" t="s">
        <v>2</v>
      </c>
      <c r="C4" s="25" t="s">
        <v>3</v>
      </c>
      <c r="D4" s="25" t="s">
        <v>154</v>
      </c>
      <c r="E4" s="25" t="s">
        <v>49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510" t="s">
        <v>149</v>
      </c>
      <c r="B11" s="510"/>
      <c r="C11" s="510"/>
      <c r="D11" s="510"/>
      <c r="E11" s="510"/>
      <c r="F11" s="24"/>
    </row>
    <row r="13" ht="12.75">
      <c r="A13" s="103" t="s">
        <v>221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488" t="s">
        <v>82</v>
      </c>
      <c r="B1" s="488"/>
      <c r="C1" s="488"/>
      <c r="D1" s="488"/>
      <c r="E1" s="488"/>
      <c r="F1" s="488"/>
    </row>
    <row r="2" spans="1:6" ht="65.25" customHeight="1">
      <c r="A2" s="20" t="s">
        <v>64</v>
      </c>
      <c r="B2" s="20" t="s">
        <v>181</v>
      </c>
      <c r="C2" s="20" t="s">
        <v>69</v>
      </c>
      <c r="D2" s="21" t="s">
        <v>70</v>
      </c>
      <c r="E2" s="21" t="s">
        <v>71</v>
      </c>
      <c r="F2" s="21" t="s">
        <v>72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9" customFormat="1" ht="47.25" customHeight="1">
      <c r="A4" s="515" t="s">
        <v>13</v>
      </c>
      <c r="B4" s="514" t="s">
        <v>73</v>
      </c>
      <c r="C4" s="518" t="s">
        <v>74</v>
      </c>
      <c r="D4" s="518" t="s">
        <v>75</v>
      </c>
      <c r="E4" s="511" t="s">
        <v>76</v>
      </c>
      <c r="F4" s="58" t="s">
        <v>77</v>
      </c>
    </row>
    <row r="5" spans="1:6" s="59" customFormat="1" ht="47.25" customHeight="1">
      <c r="A5" s="516"/>
      <c r="B5" s="514"/>
      <c r="C5" s="519"/>
      <c r="D5" s="519"/>
      <c r="E5" s="512"/>
      <c r="F5" s="60" t="s">
        <v>78</v>
      </c>
    </row>
    <row r="6" spans="1:7" s="59" customFormat="1" ht="47.25" customHeight="1">
      <c r="A6" s="517"/>
      <c r="B6" s="514"/>
      <c r="C6" s="520"/>
      <c r="D6" s="520"/>
      <c r="E6" s="513"/>
      <c r="F6" s="60" t="s">
        <v>79</v>
      </c>
      <c r="G6" s="59" t="s">
        <v>25</v>
      </c>
    </row>
    <row r="7" spans="1:6" s="59" customFormat="1" ht="47.25" customHeight="1">
      <c r="A7" s="515" t="s">
        <v>14</v>
      </c>
      <c r="B7" s="514" t="s">
        <v>80</v>
      </c>
      <c r="C7" s="518" t="s">
        <v>81</v>
      </c>
      <c r="D7" s="518" t="s">
        <v>75</v>
      </c>
      <c r="E7" s="511" t="s">
        <v>76</v>
      </c>
      <c r="F7" s="58" t="s">
        <v>77</v>
      </c>
    </row>
    <row r="8" spans="1:6" s="59" customFormat="1" ht="47.25" customHeight="1">
      <c r="A8" s="516"/>
      <c r="B8" s="514"/>
      <c r="C8" s="519"/>
      <c r="D8" s="519"/>
      <c r="E8" s="512"/>
      <c r="F8" s="60" t="s">
        <v>78</v>
      </c>
    </row>
    <row r="9" spans="1:6" s="59" customFormat="1" ht="47.25" customHeight="1">
      <c r="A9" s="517"/>
      <c r="B9" s="514"/>
      <c r="C9" s="520"/>
      <c r="D9" s="520"/>
      <c r="E9" s="513"/>
      <c r="F9" s="60" t="s">
        <v>79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workbookViewId="0" topLeftCell="A7">
      <selection activeCell="D35" sqref="D35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20" width="10.125" style="0" customWidth="1"/>
  </cols>
  <sheetData>
    <row r="1" spans="1:20" ht="18">
      <c r="A1" s="433" t="s">
        <v>459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</row>
    <row r="2" spans="1:20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ht="12.75">
      <c r="T3" s="93" t="s">
        <v>43</v>
      </c>
    </row>
    <row r="4" spans="1:20" s="73" customFormat="1" ht="35.25" customHeight="1">
      <c r="A4" s="432" t="s">
        <v>64</v>
      </c>
      <c r="B4" s="432" t="s">
        <v>0</v>
      </c>
      <c r="C4" s="521" t="s">
        <v>455</v>
      </c>
      <c r="D4" s="523" t="s">
        <v>121</v>
      </c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</row>
    <row r="5" spans="1:20" s="73" customFormat="1" ht="23.25" customHeight="1">
      <c r="A5" s="432"/>
      <c r="B5" s="432"/>
      <c r="C5" s="522"/>
      <c r="D5" s="90">
        <v>2009</v>
      </c>
      <c r="E5" s="90">
        <v>2010</v>
      </c>
      <c r="F5" s="90">
        <v>2011</v>
      </c>
      <c r="G5" s="90">
        <v>2012</v>
      </c>
      <c r="H5" s="90">
        <v>2013</v>
      </c>
      <c r="I5" s="90">
        <v>2014</v>
      </c>
      <c r="J5" s="90">
        <v>2015</v>
      </c>
      <c r="K5" s="90">
        <v>2016</v>
      </c>
      <c r="L5" s="90">
        <v>2017</v>
      </c>
      <c r="M5" s="90">
        <v>2018</v>
      </c>
      <c r="N5" s="90">
        <v>2019</v>
      </c>
      <c r="O5" s="90">
        <v>2020</v>
      </c>
      <c r="P5" s="90">
        <v>2021</v>
      </c>
      <c r="Q5" s="90">
        <v>2022</v>
      </c>
      <c r="R5" s="90">
        <v>2023</v>
      </c>
      <c r="S5" s="90"/>
      <c r="T5" s="90"/>
    </row>
    <row r="6" spans="1:20" s="89" customFormat="1" ht="8.25">
      <c r="A6" s="88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>
        <v>9</v>
      </c>
    </row>
    <row r="7" spans="1:20" s="73" customFormat="1" ht="22.5" customHeight="1">
      <c r="A7" s="69" t="s">
        <v>13</v>
      </c>
      <c r="B7" s="92" t="s">
        <v>184</v>
      </c>
      <c r="C7" s="298">
        <v>4039222</v>
      </c>
      <c r="D7" s="298">
        <v>5372183</v>
      </c>
      <c r="E7" s="298">
        <v>4969421</v>
      </c>
      <c r="F7" s="298">
        <v>4424319</v>
      </c>
      <c r="G7" s="298">
        <v>3908427</v>
      </c>
      <c r="H7" s="298">
        <v>3432061</v>
      </c>
      <c r="I7" s="298">
        <v>2955696</v>
      </c>
      <c r="J7" s="298">
        <v>2479328</v>
      </c>
      <c r="K7" s="298">
        <v>2002962</v>
      </c>
      <c r="L7" s="298">
        <v>1526596</v>
      </c>
      <c r="M7" s="298">
        <v>1050231</v>
      </c>
      <c r="N7" s="298">
        <v>640068</v>
      </c>
      <c r="O7" s="298">
        <v>229905</v>
      </c>
      <c r="P7" s="298">
        <v>108930</v>
      </c>
      <c r="Q7" s="298">
        <v>0</v>
      </c>
      <c r="R7" s="298">
        <v>0</v>
      </c>
      <c r="S7" s="298"/>
      <c r="T7" s="298"/>
    </row>
    <row r="8" spans="1:20" s="70" customFormat="1" ht="15" customHeight="1">
      <c r="A8" s="82" t="s">
        <v>106</v>
      </c>
      <c r="B8" s="84" t="s">
        <v>207</v>
      </c>
      <c r="C8" s="299">
        <v>4039222</v>
      </c>
      <c r="D8" s="299">
        <v>3636460</v>
      </c>
      <c r="E8" s="299">
        <v>4969421</v>
      </c>
      <c r="F8" s="299">
        <v>4424319</v>
      </c>
      <c r="G8" s="299">
        <v>3908427</v>
      </c>
      <c r="H8" s="299">
        <v>3432061</v>
      </c>
      <c r="I8" s="299">
        <v>2955696</v>
      </c>
      <c r="J8" s="299">
        <v>2479328</v>
      </c>
      <c r="K8" s="299">
        <v>2002962</v>
      </c>
      <c r="L8" s="299">
        <v>1526596</v>
      </c>
      <c r="M8" s="299">
        <v>1050231</v>
      </c>
      <c r="N8" s="299">
        <v>640068</v>
      </c>
      <c r="O8" s="299">
        <v>229905</v>
      </c>
      <c r="P8" s="299">
        <v>108930</v>
      </c>
      <c r="Q8" s="299">
        <v>0</v>
      </c>
      <c r="R8" s="299">
        <v>0</v>
      </c>
      <c r="S8" s="299"/>
      <c r="T8" s="299"/>
    </row>
    <row r="9" spans="1:20" s="70" customFormat="1" ht="15" customHeight="1">
      <c r="A9" s="87" t="s">
        <v>189</v>
      </c>
      <c r="B9" s="85" t="s">
        <v>122</v>
      </c>
      <c r="C9" s="299">
        <v>3229100</v>
      </c>
      <c r="D9" s="299">
        <v>2957032</v>
      </c>
      <c r="E9" s="299">
        <v>2684963</v>
      </c>
      <c r="F9" s="299">
        <v>2424129</v>
      </c>
      <c r="G9" s="299">
        <v>2163285</v>
      </c>
      <c r="H9" s="299">
        <v>1902440</v>
      </c>
      <c r="I9" s="299">
        <v>1641595</v>
      </c>
      <c r="J9" s="299">
        <v>1380748</v>
      </c>
      <c r="K9" s="299">
        <v>1119903</v>
      </c>
      <c r="L9" s="299">
        <v>859058</v>
      </c>
      <c r="M9" s="299">
        <v>598214</v>
      </c>
      <c r="N9" s="299">
        <v>403572</v>
      </c>
      <c r="O9" s="299">
        <v>208930</v>
      </c>
      <c r="P9" s="299">
        <v>108930</v>
      </c>
      <c r="Q9" s="299">
        <v>0</v>
      </c>
      <c r="R9" s="299">
        <v>0</v>
      </c>
      <c r="S9" s="299"/>
      <c r="T9" s="299"/>
    </row>
    <row r="10" spans="1:20" s="70" customFormat="1" ht="15" customHeight="1">
      <c r="A10" s="87" t="s">
        <v>190</v>
      </c>
      <c r="B10" s="85" t="s">
        <v>123</v>
      </c>
      <c r="C10" s="299">
        <v>810122</v>
      </c>
      <c r="D10" s="299">
        <v>679428</v>
      </c>
      <c r="E10" s="299">
        <v>2284458</v>
      </c>
      <c r="F10" s="299">
        <v>2000190</v>
      </c>
      <c r="G10" s="299">
        <v>1745142</v>
      </c>
      <c r="H10" s="299">
        <v>1529621</v>
      </c>
      <c r="I10" s="299">
        <v>1314101</v>
      </c>
      <c r="J10" s="299">
        <v>1098500</v>
      </c>
      <c r="K10" s="299">
        <v>883059</v>
      </c>
      <c r="L10" s="299">
        <v>667538</v>
      </c>
      <c r="M10" s="299">
        <v>452017</v>
      </c>
      <c r="N10" s="299">
        <v>236496</v>
      </c>
      <c r="O10" s="299">
        <v>20975</v>
      </c>
      <c r="P10" s="299">
        <v>0</v>
      </c>
      <c r="Q10" s="299">
        <v>0</v>
      </c>
      <c r="R10" s="299">
        <v>0</v>
      </c>
      <c r="S10" s="299"/>
      <c r="T10" s="299"/>
    </row>
    <row r="11" spans="1:20" s="70" customFormat="1" ht="15" customHeight="1">
      <c r="A11" s="87" t="s">
        <v>191</v>
      </c>
      <c r="B11" s="85" t="s">
        <v>124</v>
      </c>
      <c r="C11" s="299">
        <v>0</v>
      </c>
      <c r="D11" s="299">
        <v>0</v>
      </c>
      <c r="E11" s="299">
        <v>0</v>
      </c>
      <c r="F11" s="299">
        <v>0</v>
      </c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</row>
    <row r="12" spans="1:20" s="70" customFormat="1" ht="15" customHeight="1">
      <c r="A12" s="82" t="s">
        <v>109</v>
      </c>
      <c r="B12" s="84" t="s">
        <v>208</v>
      </c>
      <c r="C12" s="299">
        <v>0</v>
      </c>
      <c r="D12" s="299">
        <v>1735723</v>
      </c>
      <c r="E12" s="299">
        <v>0</v>
      </c>
      <c r="F12" s="299">
        <v>0</v>
      </c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</row>
    <row r="13" spans="1:20" s="70" customFormat="1" ht="15" customHeight="1">
      <c r="A13" s="87" t="s">
        <v>192</v>
      </c>
      <c r="B13" s="85" t="s">
        <v>125</v>
      </c>
      <c r="C13" s="299">
        <v>0</v>
      </c>
      <c r="D13" s="299">
        <v>0</v>
      </c>
      <c r="E13" s="299">
        <v>0</v>
      </c>
      <c r="F13" s="299">
        <v>0</v>
      </c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</row>
    <row r="14" spans="1:20" s="70" customFormat="1" ht="15" customHeight="1">
      <c r="A14" s="87" t="s">
        <v>193</v>
      </c>
      <c r="B14" s="85" t="s">
        <v>126</v>
      </c>
      <c r="C14" s="299">
        <v>0</v>
      </c>
      <c r="D14" s="299">
        <v>1735723</v>
      </c>
      <c r="E14" s="299">
        <v>0</v>
      </c>
      <c r="F14" s="299">
        <v>0</v>
      </c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</row>
    <row r="15" spans="1:20" s="70" customFormat="1" ht="15" customHeight="1">
      <c r="A15" s="87"/>
      <c r="B15" s="86" t="s">
        <v>127</v>
      </c>
      <c r="C15" s="299">
        <v>0</v>
      </c>
      <c r="D15" s="299">
        <v>0</v>
      </c>
      <c r="E15" s="299">
        <v>0</v>
      </c>
      <c r="F15" s="299">
        <v>0</v>
      </c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</row>
    <row r="16" spans="1:20" s="70" customFormat="1" ht="15" customHeight="1">
      <c r="A16" s="87" t="s">
        <v>194</v>
      </c>
      <c r="B16" s="85" t="s">
        <v>101</v>
      </c>
      <c r="C16" s="299">
        <v>0</v>
      </c>
      <c r="D16" s="299">
        <v>0</v>
      </c>
      <c r="E16" s="299">
        <v>0</v>
      </c>
      <c r="F16" s="299">
        <v>0</v>
      </c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</row>
    <row r="17" spans="1:20" s="70" customFormat="1" ht="15" customHeight="1">
      <c r="A17" s="82" t="s">
        <v>110</v>
      </c>
      <c r="B17" s="84" t="s">
        <v>128</v>
      </c>
      <c r="C17" s="300">
        <v>0</v>
      </c>
      <c r="D17" s="300">
        <v>0</v>
      </c>
      <c r="E17" s="300">
        <v>0</v>
      </c>
      <c r="F17" s="300">
        <v>0</v>
      </c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</row>
    <row r="18" spans="1:20" s="70" customFormat="1" ht="15" customHeight="1">
      <c r="A18" s="87" t="s">
        <v>209</v>
      </c>
      <c r="B18" s="110" t="s">
        <v>211</v>
      </c>
      <c r="C18" s="301">
        <v>0</v>
      </c>
      <c r="D18" s="301">
        <v>0</v>
      </c>
      <c r="E18" s="301">
        <v>0</v>
      </c>
      <c r="F18" s="301">
        <v>0</v>
      </c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</row>
    <row r="19" spans="1:20" s="70" customFormat="1" ht="15" customHeight="1">
      <c r="A19" s="87" t="s">
        <v>210</v>
      </c>
      <c r="B19" s="110" t="s">
        <v>212</v>
      </c>
      <c r="C19" s="301">
        <v>0</v>
      </c>
      <c r="D19" s="301">
        <v>0</v>
      </c>
      <c r="E19" s="301">
        <v>0</v>
      </c>
      <c r="F19" s="301">
        <v>0</v>
      </c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</row>
    <row r="20" spans="1:20" s="73" customFormat="1" ht="22.5" customHeight="1">
      <c r="A20" s="69">
        <v>2</v>
      </c>
      <c r="B20" s="92" t="s">
        <v>205</v>
      </c>
      <c r="C20" s="298">
        <f aca="true" t="shared" si="0" ref="C20:Q20">SUM(C21,C26)</f>
        <v>440873</v>
      </c>
      <c r="D20" s="298">
        <f t="shared" si="0"/>
        <v>563762</v>
      </c>
      <c r="E20" s="298">
        <f t="shared" si="0"/>
        <v>592762</v>
      </c>
      <c r="F20" s="298">
        <f t="shared" si="0"/>
        <v>725102</v>
      </c>
      <c r="G20" s="298">
        <f t="shared" si="0"/>
        <v>685892</v>
      </c>
      <c r="H20" s="298">
        <f t="shared" si="0"/>
        <v>636366</v>
      </c>
      <c r="I20" s="298">
        <f t="shared" si="0"/>
        <v>626365</v>
      </c>
      <c r="J20" s="298">
        <f t="shared" si="0"/>
        <v>616368</v>
      </c>
      <c r="K20" s="298">
        <f t="shared" si="0"/>
        <v>606366</v>
      </c>
      <c r="L20" s="298">
        <f t="shared" si="0"/>
        <v>596366</v>
      </c>
      <c r="M20" s="298">
        <f t="shared" si="0"/>
        <v>576365</v>
      </c>
      <c r="N20" s="298">
        <f t="shared" si="0"/>
        <v>490163</v>
      </c>
      <c r="O20" s="298">
        <f t="shared" si="0"/>
        <v>470163</v>
      </c>
      <c r="P20" s="298">
        <f t="shared" si="0"/>
        <v>160975</v>
      </c>
      <c r="Q20" s="298">
        <f t="shared" si="0"/>
        <v>138930</v>
      </c>
      <c r="R20" s="298">
        <v>0</v>
      </c>
      <c r="S20" s="298"/>
      <c r="T20" s="298"/>
    </row>
    <row r="21" spans="1:20" s="73" customFormat="1" ht="15" customHeight="1">
      <c r="A21" s="69" t="s">
        <v>113</v>
      </c>
      <c r="B21" s="92" t="s">
        <v>204</v>
      </c>
      <c r="C21" s="298">
        <v>279873</v>
      </c>
      <c r="D21" s="298">
        <v>402762</v>
      </c>
      <c r="E21" s="298">
        <v>402762</v>
      </c>
      <c r="F21" s="298">
        <v>545102</v>
      </c>
      <c r="G21" s="298">
        <v>515892</v>
      </c>
      <c r="H21" s="298">
        <v>476366</v>
      </c>
      <c r="I21" s="298">
        <v>476365</v>
      </c>
      <c r="J21" s="298">
        <v>476368</v>
      </c>
      <c r="K21" s="298">
        <v>476366</v>
      </c>
      <c r="L21" s="298">
        <v>476366</v>
      </c>
      <c r="M21" s="298">
        <v>476365</v>
      </c>
      <c r="N21" s="298">
        <v>410163</v>
      </c>
      <c r="O21" s="298">
        <v>410163</v>
      </c>
      <c r="P21" s="298">
        <v>120975</v>
      </c>
      <c r="Q21" s="298">
        <v>108930</v>
      </c>
      <c r="R21" s="298">
        <v>0</v>
      </c>
      <c r="S21" s="298"/>
      <c r="T21" s="298"/>
    </row>
    <row r="22" spans="1:20" s="70" customFormat="1" ht="15" customHeight="1">
      <c r="A22" s="87" t="s">
        <v>186</v>
      </c>
      <c r="B22" s="85" t="s">
        <v>197</v>
      </c>
      <c r="C22" s="299">
        <v>279873</v>
      </c>
      <c r="D22" s="299">
        <v>402762</v>
      </c>
      <c r="E22" s="299">
        <v>402762</v>
      </c>
      <c r="F22" s="299">
        <v>545102</v>
      </c>
      <c r="G22" s="299">
        <v>515892</v>
      </c>
      <c r="H22" s="299">
        <v>476366</v>
      </c>
      <c r="I22" s="299">
        <v>476365</v>
      </c>
      <c r="J22" s="299">
        <v>476368</v>
      </c>
      <c r="K22" s="299">
        <v>476366</v>
      </c>
      <c r="L22" s="299">
        <v>476366</v>
      </c>
      <c r="M22" s="299">
        <v>476365</v>
      </c>
      <c r="N22" s="299">
        <v>410163</v>
      </c>
      <c r="O22" s="299">
        <v>410163</v>
      </c>
      <c r="P22" s="299">
        <v>120975</v>
      </c>
      <c r="Q22" s="299">
        <v>108930</v>
      </c>
      <c r="R22" s="299">
        <v>0</v>
      </c>
      <c r="S22" s="299"/>
      <c r="T22" s="299"/>
    </row>
    <row r="23" spans="1:20" s="70" customFormat="1" ht="15" customHeight="1">
      <c r="A23" s="87" t="s">
        <v>187</v>
      </c>
      <c r="B23" s="85" t="s">
        <v>199</v>
      </c>
      <c r="C23" s="299">
        <v>0</v>
      </c>
      <c r="D23" s="299">
        <v>0</v>
      </c>
      <c r="E23" s="299">
        <v>0</v>
      </c>
      <c r="F23" s="299">
        <v>0</v>
      </c>
      <c r="G23" s="299">
        <v>0</v>
      </c>
      <c r="H23" s="299">
        <v>0</v>
      </c>
      <c r="I23" s="299">
        <v>0</v>
      </c>
      <c r="J23" s="299">
        <v>0</v>
      </c>
      <c r="K23" s="299">
        <v>0</v>
      </c>
      <c r="L23" s="299">
        <v>0</v>
      </c>
      <c r="M23" s="299">
        <v>0</v>
      </c>
      <c r="N23" s="299">
        <v>0</v>
      </c>
      <c r="O23" s="299">
        <v>0</v>
      </c>
      <c r="P23" s="299">
        <v>0</v>
      </c>
      <c r="Q23" s="299">
        <v>0</v>
      </c>
      <c r="R23" s="299"/>
      <c r="S23" s="299"/>
      <c r="T23" s="299"/>
    </row>
    <row r="24" spans="1:20" s="70" customFormat="1" ht="15" customHeight="1">
      <c r="A24" s="87" t="s">
        <v>188</v>
      </c>
      <c r="B24" s="85" t="s">
        <v>198</v>
      </c>
      <c r="C24" s="299">
        <v>0</v>
      </c>
      <c r="D24" s="299">
        <v>0</v>
      </c>
      <c r="E24" s="299">
        <v>0</v>
      </c>
      <c r="F24" s="299">
        <v>0</v>
      </c>
      <c r="G24" s="299">
        <v>0</v>
      </c>
      <c r="H24" s="299">
        <v>0</v>
      </c>
      <c r="I24" s="299">
        <v>0</v>
      </c>
      <c r="J24" s="299">
        <v>0</v>
      </c>
      <c r="K24" s="299">
        <v>0</v>
      </c>
      <c r="L24" s="299">
        <v>0</v>
      </c>
      <c r="M24" s="299">
        <v>0</v>
      </c>
      <c r="N24" s="299">
        <v>0</v>
      </c>
      <c r="O24" s="299">
        <v>0</v>
      </c>
      <c r="P24" s="299">
        <v>0</v>
      </c>
      <c r="Q24" s="299">
        <v>0</v>
      </c>
      <c r="R24" s="299"/>
      <c r="S24" s="299"/>
      <c r="T24" s="299"/>
    </row>
    <row r="25" spans="1:20" s="70" customFormat="1" ht="15" customHeight="1">
      <c r="A25" s="82" t="s">
        <v>114</v>
      </c>
      <c r="B25" s="84" t="s">
        <v>196</v>
      </c>
      <c r="C25" s="299">
        <v>0</v>
      </c>
      <c r="D25" s="299">
        <v>0</v>
      </c>
      <c r="E25" s="299">
        <v>0</v>
      </c>
      <c r="F25" s="299">
        <v>0</v>
      </c>
      <c r="G25" s="299">
        <v>0</v>
      </c>
      <c r="H25" s="299">
        <v>0</v>
      </c>
      <c r="I25" s="299">
        <v>0</v>
      </c>
      <c r="J25" s="299">
        <v>0</v>
      </c>
      <c r="K25" s="299">
        <v>0</v>
      </c>
      <c r="L25" s="299">
        <v>0</v>
      </c>
      <c r="M25" s="299">
        <v>0</v>
      </c>
      <c r="N25" s="299">
        <v>0</v>
      </c>
      <c r="O25" s="299">
        <v>0</v>
      </c>
      <c r="P25" s="299">
        <v>0</v>
      </c>
      <c r="Q25" s="299">
        <v>0</v>
      </c>
      <c r="R25" s="299"/>
      <c r="S25" s="299"/>
      <c r="T25" s="299"/>
    </row>
    <row r="26" spans="1:20" s="109" customFormat="1" ht="14.25" customHeight="1">
      <c r="A26" s="82" t="s">
        <v>185</v>
      </c>
      <c r="B26" s="84" t="s">
        <v>195</v>
      </c>
      <c r="C26" s="302">
        <v>161000</v>
      </c>
      <c r="D26" s="302">
        <v>161000</v>
      </c>
      <c r="E26" s="302">
        <v>190000</v>
      </c>
      <c r="F26" s="302">
        <v>180000</v>
      </c>
      <c r="G26" s="302">
        <v>170000</v>
      </c>
      <c r="H26" s="302">
        <v>160000</v>
      </c>
      <c r="I26" s="302">
        <v>150000</v>
      </c>
      <c r="J26" s="302">
        <v>140000</v>
      </c>
      <c r="K26" s="302">
        <v>130000</v>
      </c>
      <c r="L26" s="302">
        <v>120000</v>
      </c>
      <c r="M26" s="302">
        <v>100000</v>
      </c>
      <c r="N26" s="302">
        <v>80000</v>
      </c>
      <c r="O26" s="302">
        <v>60000</v>
      </c>
      <c r="P26" s="302">
        <v>40000</v>
      </c>
      <c r="Q26" s="302">
        <v>30000</v>
      </c>
      <c r="R26" s="302"/>
      <c r="S26" s="302"/>
      <c r="T26" s="302"/>
    </row>
    <row r="27" spans="1:20" s="73" customFormat="1" ht="22.5" customHeight="1">
      <c r="A27" s="69" t="s">
        <v>15</v>
      </c>
      <c r="B27" s="92" t="s">
        <v>129</v>
      </c>
      <c r="C27" s="298">
        <v>9553836</v>
      </c>
      <c r="D27" s="298">
        <v>9809817</v>
      </c>
      <c r="E27" s="298">
        <v>9700000</v>
      </c>
      <c r="F27" s="298">
        <v>9700000</v>
      </c>
      <c r="G27" s="298">
        <v>9700000</v>
      </c>
      <c r="H27" s="298">
        <v>9800000</v>
      </c>
      <c r="I27" s="298">
        <v>9800000</v>
      </c>
      <c r="J27" s="298">
        <v>9800000</v>
      </c>
      <c r="K27" s="298">
        <v>9800000</v>
      </c>
      <c r="L27" s="298">
        <v>9800000</v>
      </c>
      <c r="M27" s="298">
        <v>9800000</v>
      </c>
      <c r="N27" s="298">
        <v>9800000</v>
      </c>
      <c r="O27" s="298">
        <v>9800000</v>
      </c>
      <c r="P27" s="298">
        <v>9800000</v>
      </c>
      <c r="Q27" s="298">
        <v>9800000</v>
      </c>
      <c r="R27" s="298"/>
      <c r="S27" s="298"/>
      <c r="T27" s="298"/>
    </row>
    <row r="28" spans="1:20" s="102" customFormat="1" ht="22.5" customHeight="1">
      <c r="A28" s="69" t="s">
        <v>1</v>
      </c>
      <c r="B28" s="92" t="s">
        <v>150</v>
      </c>
      <c r="C28" s="303">
        <v>9427254</v>
      </c>
      <c r="D28" s="303">
        <v>11142778</v>
      </c>
      <c r="E28" s="303">
        <v>9297238</v>
      </c>
      <c r="F28" s="303">
        <v>9154898</v>
      </c>
      <c r="G28" s="303">
        <v>9184108</v>
      </c>
      <c r="H28" s="303">
        <v>9323634</v>
      </c>
      <c r="I28" s="303">
        <v>9323635</v>
      </c>
      <c r="J28" s="303">
        <v>9323632</v>
      </c>
      <c r="K28" s="303">
        <v>9323634</v>
      </c>
      <c r="L28" s="303">
        <v>9323634</v>
      </c>
      <c r="M28" s="303">
        <v>9323635</v>
      </c>
      <c r="N28" s="303">
        <v>9389837</v>
      </c>
      <c r="O28" s="303">
        <v>9389837</v>
      </c>
      <c r="P28" s="303">
        <v>9679025</v>
      </c>
      <c r="Q28" s="303">
        <v>9691070</v>
      </c>
      <c r="R28" s="303"/>
      <c r="S28" s="303"/>
      <c r="T28" s="303"/>
    </row>
    <row r="29" spans="1:20" s="102" customFormat="1" ht="22.5" customHeight="1">
      <c r="A29" s="69" t="s">
        <v>19</v>
      </c>
      <c r="B29" s="92" t="s">
        <v>151</v>
      </c>
      <c r="C29" s="303">
        <f aca="true" t="shared" si="1" ref="C29:Q29">SUM(C27-C28)</f>
        <v>126582</v>
      </c>
      <c r="D29" s="303">
        <f t="shared" si="1"/>
        <v>-1332961</v>
      </c>
      <c r="E29" s="303">
        <f t="shared" si="1"/>
        <v>402762</v>
      </c>
      <c r="F29" s="303">
        <f t="shared" si="1"/>
        <v>545102</v>
      </c>
      <c r="G29" s="303">
        <f t="shared" si="1"/>
        <v>515892</v>
      </c>
      <c r="H29" s="303">
        <f t="shared" si="1"/>
        <v>476366</v>
      </c>
      <c r="I29" s="303">
        <f t="shared" si="1"/>
        <v>476365</v>
      </c>
      <c r="J29" s="303">
        <f t="shared" si="1"/>
        <v>476368</v>
      </c>
      <c r="K29" s="303">
        <f t="shared" si="1"/>
        <v>476366</v>
      </c>
      <c r="L29" s="303">
        <f t="shared" si="1"/>
        <v>476366</v>
      </c>
      <c r="M29" s="303">
        <f t="shared" si="1"/>
        <v>476365</v>
      </c>
      <c r="N29" s="303">
        <f t="shared" si="1"/>
        <v>410163</v>
      </c>
      <c r="O29" s="303">
        <f t="shared" si="1"/>
        <v>410163</v>
      </c>
      <c r="P29" s="303">
        <f t="shared" si="1"/>
        <v>120975</v>
      </c>
      <c r="Q29" s="303">
        <f t="shared" si="1"/>
        <v>108930</v>
      </c>
      <c r="R29" s="303"/>
      <c r="S29" s="303"/>
      <c r="T29" s="303"/>
    </row>
    <row r="30" spans="1:20" s="73" customFormat="1" ht="22.5" customHeight="1">
      <c r="A30" s="69" t="s">
        <v>22</v>
      </c>
      <c r="B30" s="92" t="s">
        <v>130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</row>
    <row r="31" spans="1:20" s="70" customFormat="1" ht="15" customHeight="1">
      <c r="A31" s="82" t="s">
        <v>200</v>
      </c>
      <c r="B31" s="83" t="s">
        <v>206</v>
      </c>
      <c r="C31" s="304">
        <f>(C7-C21)/C27*100</f>
        <v>39.349105427390626</v>
      </c>
      <c r="D31" s="304">
        <f aca="true" t="shared" si="2" ref="D31:Q31">(D7)/D27*100</f>
        <v>54.76333554438375</v>
      </c>
      <c r="E31" s="304">
        <f t="shared" si="2"/>
        <v>51.23114432989691</v>
      </c>
      <c r="F31" s="304">
        <f t="shared" si="2"/>
        <v>45.611536082474224</v>
      </c>
      <c r="G31" s="304">
        <f t="shared" si="2"/>
        <v>40.2930618556701</v>
      </c>
      <c r="H31" s="304">
        <f t="shared" si="2"/>
        <v>35.0210306122449</v>
      </c>
      <c r="I31" s="304">
        <f t="shared" si="2"/>
        <v>30.16016326530612</v>
      </c>
      <c r="J31" s="304">
        <f t="shared" si="2"/>
        <v>25.299265306122447</v>
      </c>
      <c r="K31" s="304">
        <f t="shared" si="2"/>
        <v>20.438387755102042</v>
      </c>
      <c r="L31" s="304">
        <f t="shared" si="2"/>
        <v>15.577510204081632</v>
      </c>
      <c r="M31" s="304">
        <f t="shared" si="2"/>
        <v>10.716642857142856</v>
      </c>
      <c r="N31" s="304">
        <f t="shared" si="2"/>
        <v>6.53130612244898</v>
      </c>
      <c r="O31" s="304">
        <f t="shared" si="2"/>
        <v>2.345969387755102</v>
      </c>
      <c r="P31" s="304">
        <f t="shared" si="2"/>
        <v>1.111530612244898</v>
      </c>
      <c r="Q31" s="304">
        <f t="shared" si="2"/>
        <v>0</v>
      </c>
      <c r="R31" s="304"/>
      <c r="S31" s="304"/>
      <c r="T31" s="304"/>
    </row>
    <row r="32" spans="1:20" s="70" customFormat="1" ht="28.5" customHeight="1">
      <c r="A32" s="82" t="s">
        <v>201</v>
      </c>
      <c r="B32" s="83" t="s">
        <v>222</v>
      </c>
      <c r="C32" s="304">
        <v>39.35</v>
      </c>
      <c r="D32" s="304">
        <v>54.76</v>
      </c>
      <c r="E32" s="304">
        <v>51.23</v>
      </c>
      <c r="F32" s="304">
        <v>45.61</v>
      </c>
      <c r="G32" s="304">
        <v>40.29</v>
      </c>
      <c r="H32" s="304">
        <v>35.02</v>
      </c>
      <c r="I32" s="304">
        <v>30.16</v>
      </c>
      <c r="J32" s="304">
        <v>25.3</v>
      </c>
      <c r="K32" s="304">
        <v>20.44</v>
      </c>
      <c r="L32" s="304">
        <v>15.58</v>
      </c>
      <c r="M32" s="304">
        <v>10.72</v>
      </c>
      <c r="N32" s="304">
        <v>6.53</v>
      </c>
      <c r="O32" s="304">
        <v>2.35</v>
      </c>
      <c r="P32" s="304">
        <v>1.11</v>
      </c>
      <c r="Q32" s="304">
        <v>0</v>
      </c>
      <c r="R32" s="304"/>
      <c r="S32" s="304"/>
      <c r="T32" s="304"/>
    </row>
    <row r="33" spans="1:20" s="70" customFormat="1" ht="15" customHeight="1">
      <c r="A33" s="82" t="s">
        <v>202</v>
      </c>
      <c r="B33" s="83" t="s">
        <v>213</v>
      </c>
      <c r="C33" s="304">
        <f aca="true" t="shared" si="3" ref="C33:Q33">C20/C27*100</f>
        <v>4.6146176258416</v>
      </c>
      <c r="D33" s="304">
        <f t="shared" si="3"/>
        <v>5.746916583663079</v>
      </c>
      <c r="E33" s="304">
        <f t="shared" si="3"/>
        <v>6.1109484536082475</v>
      </c>
      <c r="F33" s="304">
        <f t="shared" si="3"/>
        <v>7.475278350515464</v>
      </c>
      <c r="G33" s="304">
        <f t="shared" si="3"/>
        <v>7.071051546391753</v>
      </c>
      <c r="H33" s="304">
        <f t="shared" si="3"/>
        <v>6.493530612244898</v>
      </c>
      <c r="I33" s="304">
        <f t="shared" si="3"/>
        <v>6.391479591836735</v>
      </c>
      <c r="J33" s="304">
        <f t="shared" si="3"/>
        <v>6.289469387755102</v>
      </c>
      <c r="K33" s="304">
        <f t="shared" si="3"/>
        <v>6.187408163265306</v>
      </c>
      <c r="L33" s="304">
        <f t="shared" si="3"/>
        <v>6.085367346938775</v>
      </c>
      <c r="M33" s="304">
        <f t="shared" si="3"/>
        <v>5.881275510204081</v>
      </c>
      <c r="N33" s="304">
        <f t="shared" si="3"/>
        <v>5.001663265306123</v>
      </c>
      <c r="O33" s="304">
        <f t="shared" si="3"/>
        <v>4.797581632653062</v>
      </c>
      <c r="P33" s="304">
        <f t="shared" si="3"/>
        <v>1.6426020408163267</v>
      </c>
      <c r="Q33" s="304">
        <f t="shared" si="3"/>
        <v>1.4176530612244898</v>
      </c>
      <c r="R33" s="304"/>
      <c r="S33" s="304"/>
      <c r="T33" s="304"/>
    </row>
    <row r="34" spans="1:20" s="70" customFormat="1" ht="25.5" customHeight="1">
      <c r="A34" s="82" t="s">
        <v>203</v>
      </c>
      <c r="B34" s="83" t="s">
        <v>214</v>
      </c>
      <c r="C34" s="304">
        <v>4.61</v>
      </c>
      <c r="D34" s="304">
        <v>5.75</v>
      </c>
      <c r="E34" s="304">
        <v>6.11</v>
      </c>
      <c r="F34" s="304">
        <v>7.48</v>
      </c>
      <c r="G34" s="304">
        <v>7.07</v>
      </c>
      <c r="H34" s="304">
        <v>6.49</v>
      </c>
      <c r="I34" s="304">
        <v>6.39</v>
      </c>
      <c r="J34" s="304">
        <v>6.29</v>
      </c>
      <c r="K34" s="304">
        <v>6.19</v>
      </c>
      <c r="L34" s="304">
        <v>6.09</v>
      </c>
      <c r="M34" s="304">
        <v>5.88</v>
      </c>
      <c r="N34" s="304">
        <v>5</v>
      </c>
      <c r="O34" s="304">
        <v>4.8</v>
      </c>
      <c r="P34" s="304">
        <v>1.64</v>
      </c>
      <c r="Q34" s="304">
        <v>1.42</v>
      </c>
      <c r="R34" s="304"/>
      <c r="S34" s="304"/>
      <c r="T34" s="304"/>
    </row>
  </sheetData>
  <mergeCells count="5">
    <mergeCell ref="A1:T1"/>
    <mergeCell ref="A4:A5"/>
    <mergeCell ref="B4:B5"/>
    <mergeCell ref="C4:C5"/>
    <mergeCell ref="D4:T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2"/>
  <sheetViews>
    <sheetView workbookViewId="0" topLeftCell="B218">
      <selection activeCell="E252" sqref="E252"/>
    </sheetView>
  </sheetViews>
  <sheetFormatPr defaultColWidth="9.00390625" defaultRowHeight="12.75"/>
  <cols>
    <col min="1" max="1" width="6.625" style="117" customWidth="1"/>
    <col min="2" max="2" width="8.875" style="2" bestFit="1" customWidth="1"/>
    <col min="3" max="3" width="4.875" style="2" customWidth="1"/>
    <col min="4" max="4" width="31.12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433" t="s">
        <v>428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</row>
    <row r="2" spans="1:7" ht="18">
      <c r="A2" s="257"/>
      <c r="B2" s="4"/>
      <c r="C2" s="4"/>
      <c r="D2" s="4"/>
      <c r="E2" s="4"/>
      <c r="F2" s="4"/>
      <c r="G2" s="4"/>
    </row>
    <row r="3" spans="1:12" ht="12.75">
      <c r="A3" s="258"/>
      <c r="B3" s="66"/>
      <c r="C3" s="66"/>
      <c r="D3" s="66"/>
      <c r="E3" s="66"/>
      <c r="F3" s="66"/>
      <c r="H3" s="19"/>
      <c r="I3" s="19"/>
      <c r="J3" s="19"/>
      <c r="K3" s="19"/>
      <c r="L3" s="68" t="s">
        <v>60</v>
      </c>
    </row>
    <row r="4" spans="1:12" s="70" customFormat="1" ht="18.75" customHeight="1">
      <c r="A4" s="432" t="s">
        <v>2</v>
      </c>
      <c r="B4" s="432" t="s">
        <v>3</v>
      </c>
      <c r="C4" s="432" t="s">
        <v>154</v>
      </c>
      <c r="D4" s="432" t="s">
        <v>18</v>
      </c>
      <c r="E4" s="432" t="s">
        <v>429</v>
      </c>
      <c r="F4" s="432" t="s">
        <v>96</v>
      </c>
      <c r="G4" s="432"/>
      <c r="H4" s="432"/>
      <c r="I4" s="432"/>
      <c r="J4" s="432"/>
      <c r="K4" s="432"/>
      <c r="L4" s="432"/>
    </row>
    <row r="5" spans="1:12" s="70" customFormat="1" ht="20.25" customHeight="1">
      <c r="A5" s="432"/>
      <c r="B5" s="432"/>
      <c r="C5" s="432"/>
      <c r="D5" s="432"/>
      <c r="E5" s="432"/>
      <c r="F5" s="432" t="s">
        <v>38</v>
      </c>
      <c r="G5" s="432" t="s">
        <v>6</v>
      </c>
      <c r="H5" s="432"/>
      <c r="I5" s="432"/>
      <c r="J5" s="432"/>
      <c r="K5" s="432"/>
      <c r="L5" s="432" t="s">
        <v>41</v>
      </c>
    </row>
    <row r="6" spans="1:12" s="70" customFormat="1" ht="63.75">
      <c r="A6" s="432"/>
      <c r="B6" s="432"/>
      <c r="C6" s="432"/>
      <c r="D6" s="432"/>
      <c r="E6" s="432"/>
      <c r="F6" s="432"/>
      <c r="G6" s="90" t="s">
        <v>119</v>
      </c>
      <c r="H6" s="90" t="s">
        <v>218</v>
      </c>
      <c r="I6" s="90" t="s">
        <v>117</v>
      </c>
      <c r="J6" s="90" t="s">
        <v>156</v>
      </c>
      <c r="K6" s="90" t="s">
        <v>118</v>
      </c>
      <c r="L6" s="432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434" t="s">
        <v>378</v>
      </c>
      <c r="B8" s="196"/>
      <c r="C8" s="196"/>
      <c r="D8" s="196" t="s">
        <v>235</v>
      </c>
      <c r="E8" s="197">
        <f>SUM(E9,E11)</f>
        <v>824000</v>
      </c>
      <c r="F8" s="197">
        <f>SUM(F9,F11)</f>
        <v>11000</v>
      </c>
      <c r="G8" s="197"/>
      <c r="H8" s="198"/>
      <c r="I8" s="197"/>
      <c r="J8" s="198"/>
      <c r="K8" s="198"/>
      <c r="L8" s="197">
        <f>SUM(L9,L11)</f>
        <v>813000</v>
      </c>
    </row>
    <row r="9" spans="1:12" s="70" customFormat="1" ht="25.5">
      <c r="A9" s="435"/>
      <c r="B9" s="437" t="s">
        <v>386</v>
      </c>
      <c r="C9" s="215"/>
      <c r="D9" s="215" t="s">
        <v>432</v>
      </c>
      <c r="E9" s="216">
        <f>SUM(E10)</f>
        <v>813000</v>
      </c>
      <c r="F9" s="216">
        <f>SUM(F10)</f>
        <v>0</v>
      </c>
      <c r="G9" s="216"/>
      <c r="H9" s="217"/>
      <c r="I9" s="216"/>
      <c r="J9" s="217"/>
      <c r="K9" s="217"/>
      <c r="L9" s="216">
        <f>SUM(L10)</f>
        <v>813000</v>
      </c>
    </row>
    <row r="10" spans="1:12" s="70" customFormat="1" ht="25.5">
      <c r="A10" s="435"/>
      <c r="B10" s="436"/>
      <c r="C10" s="72">
        <v>6050</v>
      </c>
      <c r="D10" s="72" t="s">
        <v>242</v>
      </c>
      <c r="E10" s="139">
        <v>813000</v>
      </c>
      <c r="F10" s="139"/>
      <c r="G10" s="139"/>
      <c r="H10" s="139"/>
      <c r="I10" s="139"/>
      <c r="J10" s="147"/>
      <c r="K10" s="147"/>
      <c r="L10" s="139">
        <v>813000</v>
      </c>
    </row>
    <row r="11" spans="1:12" s="70" customFormat="1" ht="12.75">
      <c r="A11" s="435"/>
      <c r="B11" s="437" t="s">
        <v>379</v>
      </c>
      <c r="C11" s="215"/>
      <c r="D11" s="215" t="s">
        <v>236</v>
      </c>
      <c r="E11" s="216">
        <f>SUM(E12)</f>
        <v>11000</v>
      </c>
      <c r="F11" s="216">
        <f>SUM(F12)</f>
        <v>11000</v>
      </c>
      <c r="G11" s="216"/>
      <c r="H11" s="217"/>
      <c r="I11" s="216"/>
      <c r="J11" s="217"/>
      <c r="K11" s="217"/>
      <c r="L11" s="216"/>
    </row>
    <row r="12" spans="1:12" s="70" customFormat="1" ht="51">
      <c r="A12" s="436"/>
      <c r="B12" s="436"/>
      <c r="C12" s="72">
        <v>2850</v>
      </c>
      <c r="D12" s="72" t="s">
        <v>237</v>
      </c>
      <c r="E12" s="139">
        <v>11000</v>
      </c>
      <c r="F12" s="139">
        <v>11000</v>
      </c>
      <c r="G12" s="139"/>
      <c r="H12" s="139"/>
      <c r="I12" s="139"/>
      <c r="J12" s="147"/>
      <c r="K12" s="147"/>
      <c r="L12" s="139"/>
    </row>
    <row r="13" spans="1:12" s="70" customFormat="1" ht="12.75">
      <c r="A13" s="438">
        <v>600</v>
      </c>
      <c r="B13" s="173"/>
      <c r="C13" s="173"/>
      <c r="D13" s="173" t="s">
        <v>238</v>
      </c>
      <c r="E13" s="175">
        <f>SUM(E14,E16)</f>
        <v>1821354</v>
      </c>
      <c r="F13" s="175">
        <f>SUM(F14,F16)</f>
        <v>110000</v>
      </c>
      <c r="G13" s="175"/>
      <c r="H13" s="175"/>
      <c r="I13" s="175"/>
      <c r="J13" s="178"/>
      <c r="K13" s="178"/>
      <c r="L13" s="175">
        <f>SUM(L14,L16)</f>
        <v>1711354</v>
      </c>
    </row>
    <row r="14" spans="1:12" s="320" customFormat="1" ht="12.75">
      <c r="A14" s="435"/>
      <c r="B14" s="215">
        <v>60014</v>
      </c>
      <c r="C14" s="215"/>
      <c r="D14" s="215" t="s">
        <v>381</v>
      </c>
      <c r="E14" s="216">
        <f>SUM(E15)</f>
        <v>100000</v>
      </c>
      <c r="F14" s="216"/>
      <c r="G14" s="216"/>
      <c r="H14" s="216"/>
      <c r="I14" s="216"/>
      <c r="J14" s="217"/>
      <c r="K14" s="217"/>
      <c r="L14" s="216">
        <f>+SUM(L15)</f>
        <v>100000</v>
      </c>
    </row>
    <row r="15" spans="1:12" s="70" customFormat="1" ht="76.5">
      <c r="A15" s="435"/>
      <c r="B15" s="72"/>
      <c r="C15" s="72">
        <v>6300</v>
      </c>
      <c r="D15" s="72" t="s">
        <v>295</v>
      </c>
      <c r="E15" s="139">
        <v>100000</v>
      </c>
      <c r="F15" s="139"/>
      <c r="G15" s="139"/>
      <c r="H15" s="139"/>
      <c r="I15" s="139"/>
      <c r="J15" s="147"/>
      <c r="K15" s="147"/>
      <c r="L15" s="139">
        <v>100000</v>
      </c>
    </row>
    <row r="16" spans="1:12" s="70" customFormat="1" ht="12.75">
      <c r="A16" s="435"/>
      <c r="B16" s="439">
        <v>60016</v>
      </c>
      <c r="C16" s="215"/>
      <c r="D16" s="215" t="s">
        <v>239</v>
      </c>
      <c r="E16" s="216">
        <f>SUM(E17:E19)</f>
        <v>1721354</v>
      </c>
      <c r="F16" s="216">
        <f>SUM(F17:F19)</f>
        <v>110000</v>
      </c>
      <c r="G16" s="216"/>
      <c r="H16" s="216"/>
      <c r="I16" s="216"/>
      <c r="J16" s="217"/>
      <c r="K16" s="217"/>
      <c r="L16" s="216">
        <f>SUM(L17:L19)</f>
        <v>1611354</v>
      </c>
    </row>
    <row r="17" spans="1:12" s="70" customFormat="1" ht="12.75">
      <c r="A17" s="435"/>
      <c r="B17" s="435"/>
      <c r="C17" s="72">
        <v>4210</v>
      </c>
      <c r="D17" s="72" t="s">
        <v>240</v>
      </c>
      <c r="E17" s="139">
        <v>50000</v>
      </c>
      <c r="F17" s="139">
        <v>50000</v>
      </c>
      <c r="G17" s="139"/>
      <c r="H17" s="139"/>
      <c r="I17" s="139"/>
      <c r="J17" s="147"/>
      <c r="K17" s="147"/>
      <c r="L17" s="139"/>
    </row>
    <row r="18" spans="1:12" s="70" customFormat="1" ht="12.75">
      <c r="A18" s="435"/>
      <c r="B18" s="435"/>
      <c r="C18" s="72">
        <v>4300</v>
      </c>
      <c r="D18" s="72" t="s">
        <v>241</v>
      </c>
      <c r="E18" s="139">
        <v>60000</v>
      </c>
      <c r="F18" s="139">
        <v>60000</v>
      </c>
      <c r="G18" s="139"/>
      <c r="H18" s="139"/>
      <c r="I18" s="139"/>
      <c r="J18" s="147"/>
      <c r="K18" s="147"/>
      <c r="L18" s="139"/>
    </row>
    <row r="19" spans="1:12" s="70" customFormat="1" ht="25.5">
      <c r="A19" s="436"/>
      <c r="B19" s="436"/>
      <c r="C19" s="72">
        <v>6050</v>
      </c>
      <c r="D19" s="72" t="s">
        <v>242</v>
      </c>
      <c r="E19" s="139">
        <v>1611354</v>
      </c>
      <c r="F19" s="139"/>
      <c r="G19" s="139"/>
      <c r="H19" s="139"/>
      <c r="I19" s="139"/>
      <c r="J19" s="148"/>
      <c r="K19" s="147"/>
      <c r="L19" s="139">
        <v>1611354</v>
      </c>
    </row>
    <row r="20" spans="1:12" s="70" customFormat="1" ht="12.75">
      <c r="A20" s="438">
        <v>700</v>
      </c>
      <c r="B20" s="173"/>
      <c r="C20" s="173"/>
      <c r="D20" s="173" t="s">
        <v>243</v>
      </c>
      <c r="E20" s="175">
        <f>SUM(E21)</f>
        <v>13000</v>
      </c>
      <c r="F20" s="175">
        <f>SUM(F21)</f>
        <v>13000</v>
      </c>
      <c r="G20" s="175"/>
      <c r="H20" s="175"/>
      <c r="I20" s="175"/>
      <c r="J20" s="177"/>
      <c r="K20" s="178"/>
      <c r="L20" s="175"/>
    </row>
    <row r="21" spans="1:12" s="70" customFormat="1" ht="25.5">
      <c r="A21" s="435"/>
      <c r="B21" s="439">
        <v>70005</v>
      </c>
      <c r="C21" s="215"/>
      <c r="D21" s="215" t="s">
        <v>244</v>
      </c>
      <c r="E21" s="216">
        <f>SUM(E22:E23)</f>
        <v>13000</v>
      </c>
      <c r="F21" s="216">
        <f>SUM(F22:F23)</f>
        <v>13000</v>
      </c>
      <c r="G21" s="216"/>
      <c r="H21" s="216"/>
      <c r="I21" s="216"/>
      <c r="J21" s="218"/>
      <c r="K21" s="217"/>
      <c r="L21" s="216"/>
    </row>
    <row r="22" spans="1:12" s="70" customFormat="1" ht="12.75">
      <c r="A22" s="435"/>
      <c r="B22" s="435"/>
      <c r="C22" s="115">
        <v>4300</v>
      </c>
      <c r="D22" s="115" t="s">
        <v>241</v>
      </c>
      <c r="E22" s="140">
        <v>6000</v>
      </c>
      <c r="F22" s="140">
        <v>6000</v>
      </c>
      <c r="G22" s="140"/>
      <c r="H22" s="140"/>
      <c r="I22" s="140"/>
      <c r="J22" s="149"/>
      <c r="K22" s="150"/>
      <c r="L22" s="140"/>
    </row>
    <row r="23" spans="1:12" s="70" customFormat="1" ht="12.75">
      <c r="A23" s="436"/>
      <c r="B23" s="436"/>
      <c r="C23" s="115">
        <v>4430</v>
      </c>
      <c r="D23" s="115" t="s">
        <v>245</v>
      </c>
      <c r="E23" s="140">
        <v>7000</v>
      </c>
      <c r="F23" s="140">
        <v>7000</v>
      </c>
      <c r="G23" s="140"/>
      <c r="H23" s="140"/>
      <c r="I23" s="140"/>
      <c r="J23" s="149"/>
      <c r="K23" s="149"/>
      <c r="L23" s="140"/>
    </row>
    <row r="24" spans="1:13" s="70" customFormat="1" ht="12.75" customHeight="1">
      <c r="A24" s="438">
        <v>750</v>
      </c>
      <c r="B24" s="173"/>
      <c r="C24" s="173"/>
      <c r="D24" s="174" t="s">
        <v>246</v>
      </c>
      <c r="E24" s="175">
        <f>SUM(E25,E31,E37,E61,)</f>
        <v>1535501</v>
      </c>
      <c r="F24" s="176">
        <f>SUM(F25,F31,F37,F61,)</f>
        <v>1535501</v>
      </c>
      <c r="G24" s="176">
        <f>SUM(G25,G31,G37,G61)</f>
        <v>948478</v>
      </c>
      <c r="H24" s="176">
        <f>SUM(H25,H31,H37,H61,)</f>
        <v>190573</v>
      </c>
      <c r="I24" s="175"/>
      <c r="J24" s="177"/>
      <c r="K24" s="178"/>
      <c r="L24" s="175">
        <f>SUM(L25,L31,L37,L61,)</f>
        <v>0</v>
      </c>
      <c r="M24" s="125"/>
    </row>
    <row r="25" spans="1:12" s="70" customFormat="1" ht="12.75" customHeight="1">
      <c r="A25" s="440"/>
      <c r="B25" s="439">
        <v>75011</v>
      </c>
      <c r="C25" s="309"/>
      <c r="D25" s="310" t="s">
        <v>247</v>
      </c>
      <c r="E25" s="216">
        <f>SUM(E26:E30)</f>
        <v>33414</v>
      </c>
      <c r="F25" s="311">
        <f>SUM(F26:F30)</f>
        <v>33414</v>
      </c>
      <c r="G25" s="311">
        <f>SUM(G26:G30)</f>
        <v>27148</v>
      </c>
      <c r="H25" s="311">
        <f>SUM(H26:H30)</f>
        <v>5360</v>
      </c>
      <c r="I25" s="216"/>
      <c r="J25" s="312"/>
      <c r="K25" s="217"/>
      <c r="L25" s="216"/>
    </row>
    <row r="26" spans="1:12" s="70" customFormat="1" ht="12.75" customHeight="1">
      <c r="A26" s="440"/>
      <c r="B26" s="440"/>
      <c r="C26" s="126">
        <v>4010</v>
      </c>
      <c r="D26" s="119" t="s">
        <v>248</v>
      </c>
      <c r="E26" s="141">
        <v>24000</v>
      </c>
      <c r="F26" s="141">
        <v>24000</v>
      </c>
      <c r="G26" s="141">
        <v>24000</v>
      </c>
      <c r="H26" s="148"/>
      <c r="I26" s="139"/>
      <c r="J26" s="151"/>
      <c r="K26" s="147"/>
      <c r="L26" s="139"/>
    </row>
    <row r="27" spans="1:12" ht="12.75" customHeight="1">
      <c r="A27" s="440"/>
      <c r="B27" s="440"/>
      <c r="C27" s="7">
        <v>4040</v>
      </c>
      <c r="D27" s="118" t="s">
        <v>249</v>
      </c>
      <c r="E27" s="142">
        <v>3148</v>
      </c>
      <c r="F27" s="152">
        <v>3148</v>
      </c>
      <c r="G27" s="152">
        <v>3148</v>
      </c>
      <c r="H27" s="153"/>
      <c r="I27" s="142"/>
      <c r="J27" s="153"/>
      <c r="K27" s="144"/>
      <c r="L27" s="142"/>
    </row>
    <row r="28" spans="1:12" ht="12.75" customHeight="1">
      <c r="A28" s="440"/>
      <c r="B28" s="440"/>
      <c r="C28" s="121">
        <v>4110</v>
      </c>
      <c r="D28" s="27" t="s">
        <v>250</v>
      </c>
      <c r="E28" s="143">
        <v>4560</v>
      </c>
      <c r="F28" s="154">
        <v>4560</v>
      </c>
      <c r="G28" s="155"/>
      <c r="H28" s="154">
        <v>4560</v>
      </c>
      <c r="I28" s="143"/>
      <c r="J28" s="155"/>
      <c r="K28" s="145"/>
      <c r="L28" s="143"/>
    </row>
    <row r="29" spans="1:12" ht="12.75" customHeight="1">
      <c r="A29" s="440"/>
      <c r="B29" s="440"/>
      <c r="C29" s="121">
        <v>4120</v>
      </c>
      <c r="D29" s="27" t="s">
        <v>251</v>
      </c>
      <c r="E29" s="145">
        <v>800</v>
      </c>
      <c r="F29" s="155">
        <v>800</v>
      </c>
      <c r="G29" s="155"/>
      <c r="H29" s="155">
        <v>800</v>
      </c>
      <c r="I29" s="143"/>
      <c r="J29" s="155"/>
      <c r="K29" s="145"/>
      <c r="L29" s="143"/>
    </row>
    <row r="30" spans="1:12" ht="25.5">
      <c r="A30" s="440"/>
      <c r="B30" s="441"/>
      <c r="C30" s="121">
        <v>4440</v>
      </c>
      <c r="D30" s="112" t="s">
        <v>252</v>
      </c>
      <c r="E30" s="145">
        <v>906</v>
      </c>
      <c r="F30" s="155">
        <v>906</v>
      </c>
      <c r="G30" s="154"/>
      <c r="H30" s="154"/>
      <c r="I30" s="145"/>
      <c r="J30" s="155"/>
      <c r="K30" s="145"/>
      <c r="L30" s="143"/>
    </row>
    <row r="31" spans="1:12" ht="25.5">
      <c r="A31" s="440"/>
      <c r="B31" s="442">
        <v>75022</v>
      </c>
      <c r="C31" s="220"/>
      <c r="D31" s="221" t="s">
        <v>253</v>
      </c>
      <c r="E31" s="222">
        <f>SUM(E32:E36)</f>
        <v>87200</v>
      </c>
      <c r="F31" s="223">
        <f>SUM(F32:F36)</f>
        <v>87200</v>
      </c>
      <c r="G31" s="223"/>
      <c r="H31" s="223"/>
      <c r="I31" s="224"/>
      <c r="J31" s="225"/>
      <c r="K31" s="224"/>
      <c r="L31" s="222"/>
    </row>
    <row r="32" spans="1:12" ht="25.5">
      <c r="A32" s="440"/>
      <c r="B32" s="440"/>
      <c r="C32" s="7">
        <v>3030</v>
      </c>
      <c r="D32" s="133" t="s">
        <v>254</v>
      </c>
      <c r="E32" s="142">
        <v>81200</v>
      </c>
      <c r="F32" s="152">
        <v>81200</v>
      </c>
      <c r="G32" s="152"/>
      <c r="H32" s="152"/>
      <c r="I32" s="144"/>
      <c r="J32" s="153"/>
      <c r="K32" s="144"/>
      <c r="L32" s="142"/>
    </row>
    <row r="33" spans="1:12" ht="12.75">
      <c r="A33" s="440"/>
      <c r="B33" s="440"/>
      <c r="C33" s="129">
        <v>4210</v>
      </c>
      <c r="D33" s="111" t="s">
        <v>240</v>
      </c>
      <c r="E33" s="138">
        <v>3000</v>
      </c>
      <c r="F33" s="159">
        <v>3000</v>
      </c>
      <c r="G33" s="159"/>
      <c r="H33" s="159"/>
      <c r="I33" s="160"/>
      <c r="J33" s="161"/>
      <c r="K33" s="145"/>
      <c r="L33" s="138"/>
    </row>
    <row r="34" spans="1:13" ht="12.75">
      <c r="A34" s="440"/>
      <c r="B34" s="440"/>
      <c r="C34" s="121">
        <v>4300</v>
      </c>
      <c r="D34" s="112" t="s">
        <v>241</v>
      </c>
      <c r="E34" s="143">
        <v>2000</v>
      </c>
      <c r="F34" s="154">
        <v>2000</v>
      </c>
      <c r="G34" s="154"/>
      <c r="H34" s="154"/>
      <c r="I34" s="145"/>
      <c r="J34" s="155"/>
      <c r="K34" s="157"/>
      <c r="L34" s="143"/>
      <c r="M34" s="127"/>
    </row>
    <row r="35" spans="1:12" ht="38.25">
      <c r="A35" s="440"/>
      <c r="B35" s="440"/>
      <c r="C35" s="7">
        <v>4370</v>
      </c>
      <c r="D35" s="133" t="s">
        <v>255</v>
      </c>
      <c r="E35" s="142">
        <v>500</v>
      </c>
      <c r="F35" s="152">
        <v>500</v>
      </c>
      <c r="G35" s="142"/>
      <c r="H35" s="142"/>
      <c r="I35" s="144"/>
      <c r="J35" s="155"/>
      <c r="K35" s="144"/>
      <c r="L35" s="142"/>
    </row>
    <row r="36" spans="1:13" ht="12.75">
      <c r="A36" s="440"/>
      <c r="B36" s="441"/>
      <c r="C36" s="121">
        <v>4410</v>
      </c>
      <c r="D36" s="112" t="s">
        <v>256</v>
      </c>
      <c r="E36" s="143">
        <v>500</v>
      </c>
      <c r="F36" s="154">
        <v>500</v>
      </c>
      <c r="G36" s="143"/>
      <c r="H36" s="143"/>
      <c r="I36" s="145"/>
      <c r="J36" s="155"/>
      <c r="K36" s="162"/>
      <c r="L36" s="143"/>
      <c r="M36" s="127"/>
    </row>
    <row r="37" spans="1:12" ht="25.5">
      <c r="A37" s="440"/>
      <c r="B37" s="442">
        <v>75023</v>
      </c>
      <c r="C37" s="220"/>
      <c r="D37" s="227" t="s">
        <v>257</v>
      </c>
      <c r="E37" s="222">
        <f>SUM(E38:E60)</f>
        <v>1404887</v>
      </c>
      <c r="F37" s="223">
        <f>SUM(F38:F60)</f>
        <v>1404887</v>
      </c>
      <c r="G37" s="222">
        <f>SUM(G38:G60)</f>
        <v>921330</v>
      </c>
      <c r="H37" s="222">
        <f>SUM(H38:H60)</f>
        <v>185213</v>
      </c>
      <c r="I37" s="224"/>
      <c r="J37" s="225"/>
      <c r="K37" s="228"/>
      <c r="L37" s="229">
        <f>SUM(L38:L60)</f>
        <v>0</v>
      </c>
    </row>
    <row r="38" spans="1:13" ht="25.5">
      <c r="A38" s="440"/>
      <c r="B38" s="440"/>
      <c r="C38" s="7">
        <v>3020</v>
      </c>
      <c r="D38" s="112" t="s">
        <v>258</v>
      </c>
      <c r="E38" s="138">
        <v>2000</v>
      </c>
      <c r="F38" s="152">
        <v>2000</v>
      </c>
      <c r="G38" s="142"/>
      <c r="H38" s="142"/>
      <c r="I38" s="144"/>
      <c r="J38" s="153"/>
      <c r="K38" s="145"/>
      <c r="L38" s="142"/>
      <c r="M38" s="127"/>
    </row>
    <row r="39" spans="1:13" ht="25.5">
      <c r="A39" s="440"/>
      <c r="B39" s="440"/>
      <c r="C39" s="129">
        <v>4010</v>
      </c>
      <c r="D39" s="111" t="s">
        <v>248</v>
      </c>
      <c r="E39" s="138">
        <v>849830</v>
      </c>
      <c r="F39" s="159">
        <v>849830</v>
      </c>
      <c r="G39" s="138">
        <v>849830</v>
      </c>
      <c r="H39" s="138"/>
      <c r="I39" s="160"/>
      <c r="J39" s="161"/>
      <c r="K39" s="145"/>
      <c r="L39" s="138"/>
      <c r="M39" s="127"/>
    </row>
    <row r="40" spans="1:12" ht="12.75">
      <c r="A40" s="440"/>
      <c r="B40" s="440"/>
      <c r="C40" s="121">
        <v>4040</v>
      </c>
      <c r="D40" s="112" t="s">
        <v>249</v>
      </c>
      <c r="E40" s="143">
        <v>64500</v>
      </c>
      <c r="F40" s="154">
        <v>64500</v>
      </c>
      <c r="G40" s="143">
        <v>64500</v>
      </c>
      <c r="H40" s="143"/>
      <c r="I40" s="145"/>
      <c r="J40" s="155"/>
      <c r="K40" s="145"/>
      <c r="L40" s="143"/>
    </row>
    <row r="41" spans="1:12" ht="12.75" customHeight="1">
      <c r="A41" s="440"/>
      <c r="B41" s="440"/>
      <c r="C41" s="27">
        <v>4110</v>
      </c>
      <c r="D41" s="112" t="s">
        <v>250</v>
      </c>
      <c r="E41" s="143">
        <v>146443</v>
      </c>
      <c r="F41" s="159">
        <v>146443</v>
      </c>
      <c r="G41" s="143"/>
      <c r="H41" s="143">
        <v>146443</v>
      </c>
      <c r="I41" s="160"/>
      <c r="J41" s="164"/>
      <c r="K41" s="157"/>
      <c r="L41" s="142"/>
    </row>
    <row r="42" spans="1:12" ht="12.75">
      <c r="A42" s="440"/>
      <c r="B42" s="440"/>
      <c r="C42" s="123">
        <v>4120</v>
      </c>
      <c r="D42" s="132" t="s">
        <v>251</v>
      </c>
      <c r="E42" s="146">
        <v>23770</v>
      </c>
      <c r="F42" s="154">
        <v>23770</v>
      </c>
      <c r="G42" s="156"/>
      <c r="H42" s="165">
        <v>23770</v>
      </c>
      <c r="I42" s="145"/>
      <c r="J42" s="166"/>
      <c r="K42" s="157"/>
      <c r="L42" s="143"/>
    </row>
    <row r="43" spans="1:12" ht="38.25">
      <c r="A43" s="440"/>
      <c r="B43" s="440"/>
      <c r="C43" s="123">
        <v>4140</v>
      </c>
      <c r="D43" s="132" t="s">
        <v>433</v>
      </c>
      <c r="E43" s="146">
        <v>15000</v>
      </c>
      <c r="F43" s="154">
        <v>15000</v>
      </c>
      <c r="G43" s="156"/>
      <c r="H43" s="165">
        <v>15000</v>
      </c>
      <c r="I43" s="145"/>
      <c r="J43" s="166"/>
      <c r="K43" s="157"/>
      <c r="L43" s="143"/>
    </row>
    <row r="44" spans="1:13" ht="12.75">
      <c r="A44" s="440"/>
      <c r="B44" s="440"/>
      <c r="C44" s="27">
        <v>4170</v>
      </c>
      <c r="D44" s="112" t="s">
        <v>259</v>
      </c>
      <c r="E44" s="143">
        <v>7000</v>
      </c>
      <c r="F44" s="154">
        <v>7000</v>
      </c>
      <c r="G44" s="154">
        <v>7000</v>
      </c>
      <c r="H44" s="167"/>
      <c r="I44" s="145"/>
      <c r="J44" s="164"/>
      <c r="K44" s="145"/>
      <c r="L44" s="143"/>
      <c r="M44" s="127"/>
    </row>
    <row r="45" spans="1:12" ht="12.75" customHeight="1">
      <c r="A45" s="440"/>
      <c r="B45" s="440"/>
      <c r="C45" s="122">
        <v>4210</v>
      </c>
      <c r="D45" s="111" t="s">
        <v>240</v>
      </c>
      <c r="E45" s="146">
        <v>50000</v>
      </c>
      <c r="F45" s="156">
        <v>50000</v>
      </c>
      <c r="G45" s="156"/>
      <c r="H45" s="165"/>
      <c r="I45" s="157"/>
      <c r="J45" s="166"/>
      <c r="K45" s="157"/>
      <c r="L45" s="143"/>
    </row>
    <row r="46" spans="1:12" ht="12.75">
      <c r="A46" s="440"/>
      <c r="B46" s="440"/>
      <c r="C46" s="27">
        <v>4260</v>
      </c>
      <c r="D46" s="134" t="s">
        <v>260</v>
      </c>
      <c r="E46" s="143">
        <v>16000</v>
      </c>
      <c r="F46" s="154">
        <v>16000</v>
      </c>
      <c r="G46" s="154"/>
      <c r="H46" s="167"/>
      <c r="I46" s="145"/>
      <c r="J46" s="164"/>
      <c r="K46" s="145"/>
      <c r="L46" s="143"/>
    </row>
    <row r="47" spans="1:12" ht="12.75">
      <c r="A47" s="440"/>
      <c r="B47" s="440"/>
      <c r="C47" s="27">
        <v>4270</v>
      </c>
      <c r="D47" s="134" t="s">
        <v>261</v>
      </c>
      <c r="E47" s="143">
        <v>50000</v>
      </c>
      <c r="F47" s="154">
        <v>50000</v>
      </c>
      <c r="G47" s="154"/>
      <c r="H47" s="167"/>
      <c r="I47" s="145"/>
      <c r="J47" s="164"/>
      <c r="K47" s="144"/>
      <c r="L47" s="143"/>
    </row>
    <row r="48" spans="1:13" ht="12.75">
      <c r="A48" s="440"/>
      <c r="B48" s="440"/>
      <c r="C48" s="118">
        <v>4280</v>
      </c>
      <c r="D48" s="135" t="s">
        <v>262</v>
      </c>
      <c r="E48" s="142">
        <v>900</v>
      </c>
      <c r="F48" s="152">
        <v>900</v>
      </c>
      <c r="G48" s="159"/>
      <c r="H48" s="168"/>
      <c r="I48" s="144"/>
      <c r="J48" s="169"/>
      <c r="K48" s="160"/>
      <c r="L48" s="142"/>
      <c r="M48" s="127"/>
    </row>
    <row r="49" spans="1:12" ht="12.75">
      <c r="A49" s="440"/>
      <c r="B49" s="440"/>
      <c r="C49" s="27">
        <v>4300</v>
      </c>
      <c r="D49" s="134" t="s">
        <v>241</v>
      </c>
      <c r="E49" s="143">
        <v>77000</v>
      </c>
      <c r="F49" s="154">
        <v>77000</v>
      </c>
      <c r="G49" s="154"/>
      <c r="H49" s="167"/>
      <c r="I49" s="145"/>
      <c r="J49" s="164"/>
      <c r="K49" s="145"/>
      <c r="L49" s="143"/>
    </row>
    <row r="50" spans="1:12" ht="25.5">
      <c r="A50" s="440"/>
      <c r="B50" s="440"/>
      <c r="C50" s="27">
        <v>4350</v>
      </c>
      <c r="D50" s="134" t="s">
        <v>263</v>
      </c>
      <c r="E50" s="143">
        <v>3000</v>
      </c>
      <c r="F50" s="154">
        <v>3000</v>
      </c>
      <c r="G50" s="154"/>
      <c r="H50" s="167"/>
      <c r="I50" s="145"/>
      <c r="J50" s="164"/>
      <c r="K50" s="145"/>
      <c r="L50" s="144"/>
    </row>
    <row r="51" spans="1:12" ht="38.25">
      <c r="A51" s="440"/>
      <c r="B51" s="440"/>
      <c r="C51" s="74">
        <v>4360</v>
      </c>
      <c r="D51" s="136" t="s">
        <v>264</v>
      </c>
      <c r="E51" s="138">
        <v>4000</v>
      </c>
      <c r="F51" s="159">
        <v>4000</v>
      </c>
      <c r="G51" s="159"/>
      <c r="H51" s="170"/>
      <c r="I51" s="160"/>
      <c r="J51" s="171"/>
      <c r="K51" s="144"/>
      <c r="L51" s="145"/>
    </row>
    <row r="52" spans="1:20" ht="38.25">
      <c r="A52" s="440"/>
      <c r="B52" s="440"/>
      <c r="C52" s="27">
        <v>4370</v>
      </c>
      <c r="D52" s="134" t="s">
        <v>265</v>
      </c>
      <c r="E52" s="143">
        <v>8000</v>
      </c>
      <c r="F52" s="154">
        <v>8000</v>
      </c>
      <c r="G52" s="154"/>
      <c r="H52" s="167"/>
      <c r="I52" s="145"/>
      <c r="J52" s="164"/>
      <c r="K52" s="145"/>
      <c r="L52" s="145"/>
      <c r="N52" s="127"/>
      <c r="O52" s="127"/>
      <c r="P52" s="127"/>
      <c r="Q52" s="127"/>
      <c r="R52" s="127"/>
      <c r="S52" s="127"/>
      <c r="T52" s="127"/>
    </row>
    <row r="53" spans="1:20" ht="25.5">
      <c r="A53" s="440"/>
      <c r="B53" s="440"/>
      <c r="C53" s="27">
        <v>4390</v>
      </c>
      <c r="D53" s="134" t="s">
        <v>266</v>
      </c>
      <c r="E53" s="143">
        <v>700</v>
      </c>
      <c r="F53" s="154">
        <v>700</v>
      </c>
      <c r="G53" s="154"/>
      <c r="H53" s="167"/>
      <c r="I53" s="145"/>
      <c r="J53" s="164"/>
      <c r="K53" s="145"/>
      <c r="L53" s="145"/>
      <c r="N53" s="127"/>
      <c r="O53" s="127"/>
      <c r="P53" s="127"/>
      <c r="Q53" s="127"/>
      <c r="R53" s="127"/>
      <c r="S53" s="127"/>
      <c r="T53" s="127"/>
    </row>
    <row r="54" spans="1:20" ht="38.25">
      <c r="A54" s="440"/>
      <c r="B54" s="440"/>
      <c r="C54" s="123">
        <v>4400</v>
      </c>
      <c r="D54" s="137" t="s">
        <v>434</v>
      </c>
      <c r="E54" s="146">
        <v>1400</v>
      </c>
      <c r="F54" s="156">
        <v>1400</v>
      </c>
      <c r="G54" s="156"/>
      <c r="H54" s="165"/>
      <c r="I54" s="157"/>
      <c r="J54" s="166"/>
      <c r="K54" s="157"/>
      <c r="L54" s="157"/>
      <c r="N54" s="127"/>
      <c r="O54" s="127"/>
      <c r="P54" s="127"/>
      <c r="Q54" s="127"/>
      <c r="R54" s="127"/>
      <c r="S54" s="127"/>
      <c r="T54" s="127"/>
    </row>
    <row r="55" spans="1:21" ht="12.75">
      <c r="A55" s="440"/>
      <c r="B55" s="440"/>
      <c r="C55" s="123">
        <v>4410</v>
      </c>
      <c r="D55" s="137" t="s">
        <v>256</v>
      </c>
      <c r="E55" s="146">
        <v>28000</v>
      </c>
      <c r="F55" s="156">
        <v>28000</v>
      </c>
      <c r="G55" s="156"/>
      <c r="H55" s="165"/>
      <c r="I55" s="157"/>
      <c r="J55" s="166"/>
      <c r="K55" s="157"/>
      <c r="L55" s="157"/>
      <c r="M55" s="127"/>
      <c r="N55" s="127"/>
      <c r="O55" s="127"/>
      <c r="P55" s="127"/>
      <c r="Q55" s="127"/>
      <c r="R55" s="127"/>
      <c r="S55" s="127"/>
      <c r="T55" s="127"/>
      <c r="U55" s="127"/>
    </row>
    <row r="56" spans="1:21" ht="12.75">
      <c r="A56" s="440"/>
      <c r="B56" s="440"/>
      <c r="C56" s="27">
        <v>4430</v>
      </c>
      <c r="D56" s="134" t="s">
        <v>245</v>
      </c>
      <c r="E56" s="143">
        <v>10000</v>
      </c>
      <c r="F56" s="154">
        <v>10000</v>
      </c>
      <c r="G56" s="154"/>
      <c r="H56" s="167"/>
      <c r="I56" s="145"/>
      <c r="J56" s="164"/>
      <c r="K56" s="145"/>
      <c r="L56" s="145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0" ht="25.5">
      <c r="A57" s="440"/>
      <c r="B57" s="440"/>
      <c r="C57" s="27">
        <v>4440</v>
      </c>
      <c r="D57" s="134" t="s">
        <v>252</v>
      </c>
      <c r="E57" s="143">
        <v>23844</v>
      </c>
      <c r="F57" s="154">
        <v>23844</v>
      </c>
      <c r="G57" s="154"/>
      <c r="H57" s="167"/>
      <c r="I57" s="145"/>
      <c r="J57" s="164"/>
      <c r="K57" s="145"/>
      <c r="L57" s="145"/>
      <c r="M57" s="7"/>
      <c r="N57" s="7"/>
      <c r="O57" s="7"/>
      <c r="P57" s="127"/>
      <c r="Q57" s="127"/>
      <c r="R57" s="127"/>
      <c r="S57" s="127"/>
      <c r="T57" s="127"/>
    </row>
    <row r="58" spans="1:20" ht="38.25">
      <c r="A58" s="440"/>
      <c r="B58" s="440"/>
      <c r="C58" s="118">
        <v>4700</v>
      </c>
      <c r="D58" s="135" t="s">
        <v>267</v>
      </c>
      <c r="E58" s="146">
        <v>13000</v>
      </c>
      <c r="F58" s="156">
        <v>13000</v>
      </c>
      <c r="G58" s="156"/>
      <c r="H58" s="165"/>
      <c r="I58" s="157"/>
      <c r="J58" s="166"/>
      <c r="K58" s="157"/>
      <c r="L58" s="157"/>
      <c r="M58" s="127"/>
      <c r="N58" s="127"/>
      <c r="O58" s="127"/>
      <c r="P58" s="127"/>
      <c r="Q58" s="127"/>
      <c r="R58" s="127"/>
      <c r="S58" s="127"/>
      <c r="T58" s="127"/>
    </row>
    <row r="59" spans="1:20" ht="38.25">
      <c r="A59" s="440"/>
      <c r="B59" s="440"/>
      <c r="C59" s="27">
        <v>4740</v>
      </c>
      <c r="D59" s="134" t="s">
        <v>268</v>
      </c>
      <c r="E59" s="142">
        <v>2000</v>
      </c>
      <c r="F59" s="152">
        <v>2000</v>
      </c>
      <c r="G59" s="152"/>
      <c r="H59" s="168"/>
      <c r="I59" s="144"/>
      <c r="J59" s="169"/>
      <c r="K59" s="157"/>
      <c r="L59" s="157"/>
      <c r="N59" s="127"/>
      <c r="O59" s="127"/>
      <c r="P59" s="127"/>
      <c r="Q59" s="127"/>
      <c r="R59" s="127"/>
      <c r="S59" s="127"/>
      <c r="T59" s="127"/>
    </row>
    <row r="60" spans="1:20" ht="28.5" customHeight="1">
      <c r="A60" s="440"/>
      <c r="B60" s="441"/>
      <c r="C60" s="27">
        <v>4750</v>
      </c>
      <c r="D60" s="172" t="s">
        <v>269</v>
      </c>
      <c r="E60" s="143">
        <v>8500</v>
      </c>
      <c r="F60" s="154">
        <v>8500</v>
      </c>
      <c r="G60" s="154"/>
      <c r="H60" s="167"/>
      <c r="I60" s="145"/>
      <c r="J60" s="164"/>
      <c r="K60" s="157"/>
      <c r="L60" s="157"/>
      <c r="M60" s="7"/>
      <c r="N60" s="7"/>
      <c r="O60" s="7"/>
      <c r="P60" s="7"/>
      <c r="Q60" s="7"/>
      <c r="R60" s="127"/>
      <c r="S60" s="127"/>
      <c r="T60" s="127"/>
    </row>
    <row r="61" spans="1:13" ht="25.5">
      <c r="A61" s="440"/>
      <c r="B61" s="442">
        <v>75075</v>
      </c>
      <c r="C61" s="230"/>
      <c r="D61" s="231" t="s">
        <v>270</v>
      </c>
      <c r="E61" s="232">
        <f>SUM(E62:E63)</f>
        <v>10000</v>
      </c>
      <c r="F61" s="233">
        <f>SUM(F62:F63)</f>
        <v>10000</v>
      </c>
      <c r="G61" s="233"/>
      <c r="H61" s="234"/>
      <c r="I61" s="230"/>
      <c r="J61" s="235"/>
      <c r="K61" s="230"/>
      <c r="L61" s="241"/>
      <c r="M61" s="127"/>
    </row>
    <row r="62" spans="1:12" ht="12.75">
      <c r="A62" s="440"/>
      <c r="B62" s="440"/>
      <c r="C62" s="27">
        <v>4210</v>
      </c>
      <c r="D62" s="134" t="s">
        <v>240</v>
      </c>
      <c r="E62" s="143">
        <v>5000</v>
      </c>
      <c r="F62" s="154">
        <v>5000</v>
      </c>
      <c r="G62" s="154"/>
      <c r="H62" s="167"/>
      <c r="I62" s="27"/>
      <c r="J62" s="121"/>
      <c r="K62" s="27"/>
      <c r="L62" s="27"/>
    </row>
    <row r="63" spans="1:12" ht="12.75">
      <c r="A63" s="441"/>
      <c r="B63" s="441"/>
      <c r="C63" s="27">
        <v>4300</v>
      </c>
      <c r="D63" s="134" t="s">
        <v>241</v>
      </c>
      <c r="E63" s="143">
        <v>5000</v>
      </c>
      <c r="F63" s="154">
        <v>5000</v>
      </c>
      <c r="G63" s="154"/>
      <c r="H63" s="167"/>
      <c r="I63" s="27"/>
      <c r="J63" s="121"/>
      <c r="K63" s="27"/>
      <c r="L63" s="27"/>
    </row>
    <row r="64" spans="1:12" ht="51">
      <c r="A64" s="443">
        <v>751</v>
      </c>
      <c r="B64" s="179"/>
      <c r="C64" s="180"/>
      <c r="D64" s="181" t="s">
        <v>384</v>
      </c>
      <c r="E64" s="182">
        <f>SUM(E65)</f>
        <v>613</v>
      </c>
      <c r="F64" s="183">
        <f>SUM(F65)</f>
        <v>613</v>
      </c>
      <c r="G64" s="183"/>
      <c r="H64" s="185"/>
      <c r="I64" s="180"/>
      <c r="J64" s="184"/>
      <c r="K64" s="180"/>
      <c r="L64" s="180"/>
    </row>
    <row r="65" spans="1:12" ht="38.25">
      <c r="A65" s="440"/>
      <c r="B65" s="442">
        <v>75101</v>
      </c>
      <c r="C65" s="219"/>
      <c r="D65" s="237" t="s">
        <v>384</v>
      </c>
      <c r="E65" s="229">
        <f>SUM(E66)</f>
        <v>613</v>
      </c>
      <c r="F65" s="238">
        <f>SUM(F66)</f>
        <v>613</v>
      </c>
      <c r="G65" s="238"/>
      <c r="H65" s="239"/>
      <c r="I65" s="219"/>
      <c r="J65" s="240"/>
      <c r="K65" s="219"/>
      <c r="L65" s="219"/>
    </row>
    <row r="66" spans="1:12" ht="12.75">
      <c r="A66" s="441"/>
      <c r="B66" s="441"/>
      <c r="C66" s="27">
        <v>4300</v>
      </c>
      <c r="D66" s="134" t="s">
        <v>241</v>
      </c>
      <c r="E66" s="143">
        <v>613</v>
      </c>
      <c r="F66" s="154">
        <v>613</v>
      </c>
      <c r="G66" s="154"/>
      <c r="H66" s="167"/>
      <c r="I66" s="27"/>
      <c r="J66" s="121"/>
      <c r="K66" s="27"/>
      <c r="L66" s="27"/>
    </row>
    <row r="67" spans="1:12" ht="25.5">
      <c r="A67" s="443">
        <v>754</v>
      </c>
      <c r="B67" s="179"/>
      <c r="C67" s="180"/>
      <c r="D67" s="181" t="s">
        <v>271</v>
      </c>
      <c r="E67" s="182">
        <f>SUM(E68,E79)</f>
        <v>169900</v>
      </c>
      <c r="F67" s="183">
        <f>SUM(F68,F79)</f>
        <v>132400</v>
      </c>
      <c r="G67" s="183">
        <f>SUM(G68,G79)</f>
        <v>51400</v>
      </c>
      <c r="H67" s="185">
        <f>SUM(H68,H79)</f>
        <v>7000</v>
      </c>
      <c r="I67" s="180"/>
      <c r="J67" s="184"/>
      <c r="K67" s="180"/>
      <c r="L67" s="180">
        <f>SUM(L68,L79)</f>
        <v>0</v>
      </c>
    </row>
    <row r="68" spans="1:12" ht="12.75">
      <c r="A68" s="444"/>
      <c r="B68" s="442">
        <v>75412</v>
      </c>
      <c r="C68" s="219"/>
      <c r="D68" s="237" t="s">
        <v>272</v>
      </c>
      <c r="E68" s="229">
        <f>SUM(E69:E78)</f>
        <v>159500</v>
      </c>
      <c r="F68" s="238">
        <f>SUM(F69:F78)</f>
        <v>122000</v>
      </c>
      <c r="G68" s="238">
        <f>SUM(G69:G78)</f>
        <v>50900</v>
      </c>
      <c r="H68" s="239">
        <f>SUM(H69:H78)</f>
        <v>7000</v>
      </c>
      <c r="I68" s="219"/>
      <c r="J68" s="240"/>
      <c r="K68" s="219"/>
      <c r="L68" s="219">
        <f>SUM(L69:L78)</f>
        <v>0</v>
      </c>
    </row>
    <row r="69" spans="1:12" ht="25.5">
      <c r="A69" s="444"/>
      <c r="B69" s="440"/>
      <c r="C69" s="27">
        <v>3030</v>
      </c>
      <c r="D69" s="134" t="s">
        <v>254</v>
      </c>
      <c r="E69" s="143">
        <v>13000</v>
      </c>
      <c r="F69" s="156">
        <v>13000</v>
      </c>
      <c r="G69" s="154"/>
      <c r="H69" s="167"/>
      <c r="I69" s="27"/>
      <c r="J69" s="121"/>
      <c r="K69" s="27"/>
      <c r="L69" s="27"/>
    </row>
    <row r="70" spans="1:12" ht="12.75" customHeight="1">
      <c r="A70" s="444"/>
      <c r="B70" s="440"/>
      <c r="C70" s="27">
        <v>4110</v>
      </c>
      <c r="D70" s="134" t="s">
        <v>250</v>
      </c>
      <c r="E70" s="143">
        <v>7000</v>
      </c>
      <c r="F70" s="154">
        <v>7000</v>
      </c>
      <c r="G70" s="154"/>
      <c r="H70" s="167">
        <v>7000</v>
      </c>
      <c r="I70" s="27"/>
      <c r="J70" s="121"/>
      <c r="K70" s="27"/>
      <c r="L70" s="27"/>
    </row>
    <row r="71" spans="1:12" ht="12.75">
      <c r="A71" s="444"/>
      <c r="B71" s="440"/>
      <c r="C71" s="27">
        <v>4170</v>
      </c>
      <c r="D71" s="134" t="s">
        <v>259</v>
      </c>
      <c r="E71" s="143">
        <v>50900</v>
      </c>
      <c r="F71" s="154">
        <v>50900</v>
      </c>
      <c r="G71" s="154">
        <v>50900</v>
      </c>
      <c r="H71" s="167"/>
      <c r="I71" s="27"/>
      <c r="J71" s="121"/>
      <c r="K71" s="27"/>
      <c r="L71" s="27"/>
    </row>
    <row r="72" spans="1:22" ht="12.75">
      <c r="A72" s="444"/>
      <c r="B72" s="440"/>
      <c r="C72" s="27">
        <v>4210</v>
      </c>
      <c r="D72" s="134" t="s">
        <v>240</v>
      </c>
      <c r="E72" s="143">
        <v>25000</v>
      </c>
      <c r="F72" s="154">
        <v>25000</v>
      </c>
      <c r="G72" s="154"/>
      <c r="H72" s="167"/>
      <c r="I72" s="27"/>
      <c r="J72" s="121"/>
      <c r="K72" s="27"/>
      <c r="L72" s="74"/>
      <c r="M72" s="127"/>
      <c r="N72" s="127"/>
      <c r="O72" s="127"/>
      <c r="P72" s="127"/>
      <c r="Q72" s="127"/>
      <c r="R72" s="127"/>
      <c r="S72" s="127"/>
      <c r="T72" s="127"/>
      <c r="U72" s="127"/>
      <c r="V72" s="127"/>
    </row>
    <row r="73" spans="1:12" ht="12.75">
      <c r="A73" s="444"/>
      <c r="B73" s="440"/>
      <c r="C73" s="27">
        <v>4260</v>
      </c>
      <c r="D73" s="134" t="s">
        <v>260</v>
      </c>
      <c r="E73" s="143">
        <v>9000</v>
      </c>
      <c r="F73" s="155">
        <v>9000</v>
      </c>
      <c r="G73" s="154"/>
      <c r="H73" s="167"/>
      <c r="I73" s="27"/>
      <c r="J73" s="121"/>
      <c r="K73" s="27"/>
      <c r="L73" s="27"/>
    </row>
    <row r="74" spans="1:12" ht="12.75">
      <c r="A74" s="444"/>
      <c r="B74" s="440"/>
      <c r="C74" s="74">
        <v>4270</v>
      </c>
      <c r="D74" s="136" t="s">
        <v>261</v>
      </c>
      <c r="E74" s="160">
        <v>500</v>
      </c>
      <c r="F74" s="161">
        <v>500</v>
      </c>
      <c r="G74" s="159"/>
      <c r="H74" s="170"/>
      <c r="I74" s="74"/>
      <c r="J74" s="129"/>
      <c r="K74" s="74"/>
      <c r="L74" s="74"/>
    </row>
    <row r="75" spans="1:12" ht="12.75">
      <c r="A75" s="444"/>
      <c r="B75" s="440"/>
      <c r="C75" s="27">
        <v>4300</v>
      </c>
      <c r="D75" s="134" t="s">
        <v>241</v>
      </c>
      <c r="E75" s="145">
        <v>7000</v>
      </c>
      <c r="F75" s="155">
        <v>7000</v>
      </c>
      <c r="G75" s="154"/>
      <c r="H75" s="167"/>
      <c r="I75" s="27"/>
      <c r="J75" s="121"/>
      <c r="K75" s="27"/>
      <c r="L75" s="27"/>
    </row>
    <row r="76" spans="1:12" ht="38.25">
      <c r="A76" s="444"/>
      <c r="B76" s="440"/>
      <c r="C76" s="118">
        <v>4360</v>
      </c>
      <c r="D76" s="135" t="s">
        <v>264</v>
      </c>
      <c r="E76" s="144">
        <v>600</v>
      </c>
      <c r="F76" s="153">
        <v>600</v>
      </c>
      <c r="G76" s="159"/>
      <c r="H76" s="168"/>
      <c r="I76" s="118"/>
      <c r="J76" s="7"/>
      <c r="K76" s="118"/>
      <c r="L76" s="118"/>
    </row>
    <row r="77" spans="1:12" ht="12.75">
      <c r="A77" s="444"/>
      <c r="B77" s="440"/>
      <c r="C77" s="27">
        <v>4430</v>
      </c>
      <c r="D77" s="134" t="s">
        <v>245</v>
      </c>
      <c r="E77" s="145">
        <v>9000</v>
      </c>
      <c r="F77" s="155">
        <v>9000</v>
      </c>
      <c r="G77" s="154"/>
      <c r="H77" s="167"/>
      <c r="I77" s="27"/>
      <c r="J77" s="121"/>
      <c r="K77" s="27"/>
      <c r="L77" s="27"/>
    </row>
    <row r="78" spans="1:12" ht="76.5">
      <c r="A78" s="444"/>
      <c r="B78" s="446"/>
      <c r="C78" s="358">
        <v>623</v>
      </c>
      <c r="D78" s="72" t="s">
        <v>460</v>
      </c>
      <c r="E78" s="144">
        <v>37500</v>
      </c>
      <c r="F78" s="161"/>
      <c r="G78" s="159"/>
      <c r="H78" s="170"/>
      <c r="I78" s="74">
        <v>37500</v>
      </c>
      <c r="J78" s="129"/>
      <c r="K78" s="74"/>
      <c r="L78" s="74"/>
    </row>
    <row r="79" spans="1:12" ht="12.75">
      <c r="A79" s="444"/>
      <c r="B79" s="416">
        <v>75414</v>
      </c>
      <c r="C79" s="118"/>
      <c r="D79" s="339" t="s">
        <v>273</v>
      </c>
      <c r="E79" s="242">
        <f>SUM(E80:E82)</f>
        <v>10400</v>
      </c>
      <c r="F79" s="243">
        <f>SUM(F80:F82)</f>
        <v>10400</v>
      </c>
      <c r="G79" s="159">
        <f>SUM(G80:G82)</f>
        <v>500</v>
      </c>
      <c r="H79" s="170"/>
      <c r="I79" s="74"/>
      <c r="J79" s="129"/>
      <c r="K79" s="74"/>
      <c r="L79" s="74"/>
    </row>
    <row r="80" spans="1:12" ht="12.75">
      <c r="A80" s="444"/>
      <c r="B80" s="440"/>
      <c r="C80" s="118">
        <v>4170</v>
      </c>
      <c r="D80" s="338" t="s">
        <v>259</v>
      </c>
      <c r="E80" s="144">
        <v>500</v>
      </c>
      <c r="F80" s="161">
        <v>500</v>
      </c>
      <c r="G80" s="159">
        <v>500</v>
      </c>
      <c r="H80" s="170"/>
      <c r="I80" s="74"/>
      <c r="J80" s="129"/>
      <c r="K80" s="74"/>
      <c r="L80" s="74"/>
    </row>
    <row r="81" spans="1:12" ht="12.75">
      <c r="A81" s="444"/>
      <c r="B81" s="440"/>
      <c r="C81" s="344">
        <v>4210</v>
      </c>
      <c r="D81" s="345" t="s">
        <v>240</v>
      </c>
      <c r="E81" s="346">
        <v>8000</v>
      </c>
      <c r="F81" s="347">
        <v>8000</v>
      </c>
      <c r="G81" s="340"/>
      <c r="H81" s="341"/>
      <c r="I81" s="342"/>
      <c r="J81" s="343"/>
      <c r="K81" s="342"/>
      <c r="L81" s="342"/>
    </row>
    <row r="82" spans="1:18" ht="12.75">
      <c r="A82" s="445"/>
      <c r="B82" s="441"/>
      <c r="C82" s="27">
        <v>4300</v>
      </c>
      <c r="D82" s="134" t="s">
        <v>241</v>
      </c>
      <c r="E82" s="145">
        <v>1900</v>
      </c>
      <c r="F82" s="155">
        <v>1900</v>
      </c>
      <c r="G82" s="154"/>
      <c r="H82" s="167"/>
      <c r="I82" s="27"/>
      <c r="J82" s="121"/>
      <c r="K82" s="27"/>
      <c r="L82" s="27"/>
      <c r="M82" s="7"/>
      <c r="N82" s="7"/>
      <c r="O82" s="7"/>
      <c r="P82" s="7"/>
      <c r="Q82" s="7"/>
      <c r="R82" s="131"/>
    </row>
    <row r="83" spans="1:19" ht="76.5">
      <c r="A83" s="443">
        <v>756</v>
      </c>
      <c r="B83" s="179"/>
      <c r="C83" s="189"/>
      <c r="D83" s="190" t="s">
        <v>274</v>
      </c>
      <c r="E83" s="191">
        <f>SUM(E84)</f>
        <v>80300</v>
      </c>
      <c r="F83" s="192">
        <f>SUM(F84)</f>
        <v>80300</v>
      </c>
      <c r="G83" s="193">
        <f>SUM(G84)</f>
        <v>53000</v>
      </c>
      <c r="H83" s="194"/>
      <c r="I83" s="189"/>
      <c r="J83" s="195"/>
      <c r="K83" s="189"/>
      <c r="L83" s="189"/>
      <c r="M83" s="7"/>
      <c r="N83" s="7"/>
      <c r="O83" s="7"/>
      <c r="P83" s="7"/>
      <c r="Q83" s="7"/>
      <c r="R83" s="7"/>
      <c r="S83" s="127"/>
    </row>
    <row r="84" spans="1:18" ht="38.25">
      <c r="A84" s="440"/>
      <c r="B84" s="442">
        <v>75647</v>
      </c>
      <c r="C84" s="219"/>
      <c r="D84" s="237" t="s">
        <v>275</v>
      </c>
      <c r="E84" s="244">
        <f>SUM(E85:E93)</f>
        <v>80300</v>
      </c>
      <c r="F84" s="245">
        <f>SUM(F85:F93)</f>
        <v>80300</v>
      </c>
      <c r="G84" s="238">
        <f>SUM(G85:G93)</f>
        <v>53000</v>
      </c>
      <c r="H84" s="239"/>
      <c r="I84" s="219"/>
      <c r="J84" s="240"/>
      <c r="K84" s="219"/>
      <c r="L84" s="219"/>
      <c r="M84" s="7"/>
      <c r="N84" s="2"/>
      <c r="O84" s="2"/>
      <c r="P84" s="2"/>
      <c r="Q84" s="2"/>
      <c r="R84" s="2"/>
    </row>
    <row r="85" spans="1:18" ht="25.5">
      <c r="A85" s="440"/>
      <c r="B85" s="440"/>
      <c r="C85" s="27">
        <v>3030</v>
      </c>
      <c r="D85" s="134" t="s">
        <v>254</v>
      </c>
      <c r="E85" s="145">
        <v>3380</v>
      </c>
      <c r="F85" s="155">
        <v>3380</v>
      </c>
      <c r="G85" s="154"/>
      <c r="H85" s="167"/>
      <c r="I85" s="27"/>
      <c r="J85" s="121"/>
      <c r="K85" s="27"/>
      <c r="L85" s="27"/>
      <c r="M85" s="2"/>
      <c r="N85" s="2"/>
      <c r="O85" s="2"/>
      <c r="P85" s="2"/>
      <c r="Q85" s="2"/>
      <c r="R85" s="2"/>
    </row>
    <row r="86" spans="1:18" ht="25.5">
      <c r="A86" s="440"/>
      <c r="B86" s="440"/>
      <c r="C86" s="27">
        <v>4100</v>
      </c>
      <c r="D86" s="134" t="s">
        <v>276</v>
      </c>
      <c r="E86" s="145">
        <v>53000</v>
      </c>
      <c r="F86" s="155">
        <v>53000</v>
      </c>
      <c r="G86" s="154">
        <v>53000</v>
      </c>
      <c r="H86" s="168"/>
      <c r="I86" s="118"/>
      <c r="K86" s="118"/>
      <c r="L86" s="118"/>
      <c r="M86" s="2"/>
      <c r="N86" s="7"/>
      <c r="O86" s="2"/>
      <c r="P86" s="2"/>
      <c r="Q86" s="2"/>
      <c r="R86" s="2"/>
    </row>
    <row r="87" spans="1:18" ht="12.75">
      <c r="A87" s="440"/>
      <c r="B87" s="440"/>
      <c r="C87" s="118">
        <v>4210</v>
      </c>
      <c r="D87" s="135" t="s">
        <v>240</v>
      </c>
      <c r="E87" s="144">
        <v>2920</v>
      </c>
      <c r="F87" s="153">
        <v>2920</v>
      </c>
      <c r="G87" s="152"/>
      <c r="H87" s="170"/>
      <c r="I87" s="74"/>
      <c r="J87" s="129"/>
      <c r="K87" s="74"/>
      <c r="L87" s="74"/>
      <c r="M87" s="2"/>
      <c r="N87" s="2"/>
      <c r="O87" s="2"/>
      <c r="P87" s="2"/>
      <c r="Q87" s="2"/>
      <c r="R87" s="2"/>
    </row>
    <row r="88" spans="1:18" ht="12.75">
      <c r="A88" s="440"/>
      <c r="B88" s="440"/>
      <c r="C88" s="27">
        <v>4300</v>
      </c>
      <c r="D88" s="134" t="s">
        <v>241</v>
      </c>
      <c r="E88" s="145">
        <v>4000</v>
      </c>
      <c r="F88" s="155">
        <v>4000</v>
      </c>
      <c r="G88" s="154"/>
      <c r="H88" s="167"/>
      <c r="I88" s="27"/>
      <c r="J88" s="121"/>
      <c r="K88" s="27"/>
      <c r="L88" s="27"/>
      <c r="M88" s="2"/>
      <c r="N88" s="2"/>
      <c r="O88" s="2"/>
      <c r="P88" s="2"/>
      <c r="Q88" s="2"/>
      <c r="R88" s="2"/>
    </row>
    <row r="89" spans="1:18" ht="38.25">
      <c r="A89" s="440"/>
      <c r="B89" s="440"/>
      <c r="C89" s="27">
        <v>4370</v>
      </c>
      <c r="D89" s="134" t="s">
        <v>255</v>
      </c>
      <c r="E89" s="145">
        <v>500</v>
      </c>
      <c r="F89" s="155">
        <v>500</v>
      </c>
      <c r="G89" s="154"/>
      <c r="H89" s="167"/>
      <c r="I89" s="27"/>
      <c r="J89" s="121"/>
      <c r="K89" s="27"/>
      <c r="L89" s="27"/>
      <c r="M89" s="2"/>
      <c r="N89" s="2"/>
      <c r="O89" s="2"/>
      <c r="P89" s="2"/>
      <c r="Q89" s="2"/>
      <c r="R89" s="2"/>
    </row>
    <row r="90" spans="1:18" ht="12.75">
      <c r="A90" s="440"/>
      <c r="B90" s="440"/>
      <c r="C90" s="27">
        <v>4410</v>
      </c>
      <c r="D90" s="134" t="s">
        <v>256</v>
      </c>
      <c r="E90" s="145">
        <v>1000</v>
      </c>
      <c r="F90" s="155">
        <v>1000</v>
      </c>
      <c r="G90" s="154"/>
      <c r="H90" s="167"/>
      <c r="I90" s="27"/>
      <c r="J90" s="121"/>
      <c r="K90" s="27"/>
      <c r="L90" s="27"/>
      <c r="M90" s="2"/>
      <c r="N90" s="2"/>
      <c r="O90" s="2"/>
      <c r="P90" s="2"/>
      <c r="Q90" s="2"/>
      <c r="R90" s="2"/>
    </row>
    <row r="91" spans="1:18" ht="25.5">
      <c r="A91" s="440"/>
      <c r="B91" s="440"/>
      <c r="C91" s="123">
        <v>4610</v>
      </c>
      <c r="D91" s="137" t="s">
        <v>435</v>
      </c>
      <c r="E91" s="157">
        <v>14000</v>
      </c>
      <c r="F91" s="158">
        <v>14000</v>
      </c>
      <c r="G91" s="156"/>
      <c r="H91" s="165"/>
      <c r="I91" s="123"/>
      <c r="J91" s="122"/>
      <c r="K91" s="123"/>
      <c r="L91" s="123"/>
      <c r="M91" s="2"/>
      <c r="N91" s="2"/>
      <c r="O91" s="2"/>
      <c r="P91" s="2"/>
      <c r="Q91" s="2"/>
      <c r="R91" s="2"/>
    </row>
    <row r="92" spans="1:18" ht="38.25">
      <c r="A92" s="440"/>
      <c r="B92" s="440"/>
      <c r="C92" s="123">
        <v>4700</v>
      </c>
      <c r="D92" s="137" t="s">
        <v>267</v>
      </c>
      <c r="E92" s="157">
        <v>1000</v>
      </c>
      <c r="F92" s="158">
        <v>1000</v>
      </c>
      <c r="G92" s="158"/>
      <c r="H92" s="165"/>
      <c r="I92" s="123"/>
      <c r="J92" s="122"/>
      <c r="K92" s="123"/>
      <c r="L92" s="123"/>
      <c r="M92" s="2"/>
      <c r="N92" s="2"/>
      <c r="O92" s="2"/>
      <c r="P92" s="2"/>
      <c r="Q92" s="2"/>
      <c r="R92" s="2"/>
    </row>
    <row r="93" spans="1:18" ht="38.25">
      <c r="A93" s="441"/>
      <c r="B93" s="441"/>
      <c r="C93" s="27">
        <v>4740</v>
      </c>
      <c r="D93" s="134" t="s">
        <v>268</v>
      </c>
      <c r="E93" s="145">
        <v>500</v>
      </c>
      <c r="F93" s="155">
        <v>500</v>
      </c>
      <c r="G93" s="155"/>
      <c r="H93" s="167"/>
      <c r="I93" s="27"/>
      <c r="J93" s="164"/>
      <c r="K93" s="27"/>
      <c r="L93" s="27"/>
      <c r="M93" s="2"/>
      <c r="N93" s="2"/>
      <c r="O93" s="2"/>
      <c r="P93" s="2"/>
      <c r="Q93" s="2"/>
      <c r="R93" s="2"/>
    </row>
    <row r="94" spans="1:18" ht="12.75">
      <c r="A94" s="443">
        <v>757</v>
      </c>
      <c r="B94" s="179"/>
      <c r="C94" s="180"/>
      <c r="D94" s="181" t="s">
        <v>277</v>
      </c>
      <c r="E94" s="199">
        <f>SUM(E95)</f>
        <v>161000</v>
      </c>
      <c r="F94" s="200">
        <f>SUM(F95)</f>
        <v>161000</v>
      </c>
      <c r="G94" s="200"/>
      <c r="H94" s="185"/>
      <c r="I94" s="180"/>
      <c r="J94" s="201">
        <f>SUM(J95)</f>
        <v>160000</v>
      </c>
      <c r="K94" s="180"/>
      <c r="L94" s="180"/>
      <c r="M94" s="2"/>
      <c r="N94" s="2"/>
      <c r="O94" s="2"/>
      <c r="P94" s="2"/>
      <c r="Q94" s="2"/>
      <c r="R94" s="2"/>
    </row>
    <row r="95" spans="1:18" ht="38.25">
      <c r="A95" s="440"/>
      <c r="B95" s="442">
        <v>75702</v>
      </c>
      <c r="C95" s="219"/>
      <c r="D95" s="237" t="s">
        <v>278</v>
      </c>
      <c r="E95" s="244">
        <f>SUM(E96:E97)</f>
        <v>161000</v>
      </c>
      <c r="F95" s="245">
        <f>SUM(F96:F97)</f>
        <v>161000</v>
      </c>
      <c r="G95" s="245"/>
      <c r="H95" s="239"/>
      <c r="I95" s="219"/>
      <c r="J95" s="244">
        <f>+SUM(J96:J97)</f>
        <v>160000</v>
      </c>
      <c r="K95" s="226"/>
      <c r="L95" s="219"/>
      <c r="M95" s="2"/>
      <c r="N95" s="2"/>
      <c r="O95" s="2"/>
      <c r="P95" s="2"/>
      <c r="Q95" s="2"/>
      <c r="R95" s="2"/>
    </row>
    <row r="96" spans="1:18" ht="12.75">
      <c r="A96" s="440"/>
      <c r="B96" s="440"/>
      <c r="C96" s="123">
        <v>4300</v>
      </c>
      <c r="D96" s="135" t="s">
        <v>241</v>
      </c>
      <c r="E96" s="144">
        <v>1000</v>
      </c>
      <c r="F96" s="153">
        <v>1000</v>
      </c>
      <c r="G96" s="153"/>
      <c r="H96" s="168"/>
      <c r="I96" s="118"/>
      <c r="J96" s="144"/>
      <c r="K96" s="118"/>
      <c r="L96" s="118"/>
      <c r="M96" s="2"/>
      <c r="N96" s="2"/>
      <c r="O96" s="2"/>
      <c r="P96" s="2"/>
      <c r="Q96" s="2"/>
      <c r="R96" s="2"/>
    </row>
    <row r="97" spans="1:18" ht="51">
      <c r="A97" s="441"/>
      <c r="B97" s="441"/>
      <c r="C97" s="27">
        <v>8070</v>
      </c>
      <c r="D97" s="134" t="s">
        <v>279</v>
      </c>
      <c r="E97" s="145">
        <v>160000</v>
      </c>
      <c r="F97" s="155">
        <v>160000</v>
      </c>
      <c r="G97" s="155"/>
      <c r="H97" s="167"/>
      <c r="I97" s="27"/>
      <c r="J97" s="145">
        <v>160000</v>
      </c>
      <c r="K97" s="27"/>
      <c r="L97" s="27"/>
      <c r="M97" s="2"/>
      <c r="N97" s="2"/>
      <c r="O97" s="2"/>
      <c r="P97" s="2"/>
      <c r="Q97" s="2"/>
      <c r="R97" s="2"/>
    </row>
    <row r="98" spans="1:18" ht="12.75">
      <c r="A98" s="443">
        <v>758</v>
      </c>
      <c r="B98" s="360"/>
      <c r="C98" s="202"/>
      <c r="D98" s="203" t="s">
        <v>280</v>
      </c>
      <c r="E98" s="204">
        <f>SUM(E99)</f>
        <v>253191</v>
      </c>
      <c r="F98" s="205">
        <f>SUM(F99)</f>
        <v>253191</v>
      </c>
      <c r="G98" s="205"/>
      <c r="H98" s="206"/>
      <c r="I98" s="202"/>
      <c r="J98" s="204"/>
      <c r="K98" s="202"/>
      <c r="L98" s="202"/>
      <c r="M98" s="2"/>
      <c r="N98" s="2"/>
      <c r="O98" s="2"/>
      <c r="P98" s="2"/>
      <c r="Q98" s="2"/>
      <c r="R98" s="2"/>
    </row>
    <row r="99" spans="1:18" ht="12.75">
      <c r="A99" s="440"/>
      <c r="B99" s="442">
        <v>75818</v>
      </c>
      <c r="C99" s="219"/>
      <c r="D99" s="237" t="s">
        <v>281</v>
      </c>
      <c r="E99" s="244">
        <f>SUM(E100:E101)</f>
        <v>253191</v>
      </c>
      <c r="F99" s="245">
        <f>SUM(F100:F101)</f>
        <v>253191</v>
      </c>
      <c r="G99" s="245"/>
      <c r="H99" s="239"/>
      <c r="I99" s="219"/>
      <c r="J99" s="244"/>
      <c r="K99" s="219"/>
      <c r="L99" s="219"/>
      <c r="M99" s="2"/>
      <c r="N99" s="2"/>
      <c r="O99" s="2"/>
      <c r="P99" s="2"/>
      <c r="Q99" s="2"/>
      <c r="R99" s="2"/>
    </row>
    <row r="100" spans="1:18" ht="12.75">
      <c r="A100" s="440"/>
      <c r="B100" s="440"/>
      <c r="C100" s="27">
        <v>4810</v>
      </c>
      <c r="D100" s="134" t="s">
        <v>312</v>
      </c>
      <c r="E100" s="145">
        <v>50000</v>
      </c>
      <c r="F100" s="155">
        <v>50000</v>
      </c>
      <c r="G100" s="155"/>
      <c r="H100" s="167"/>
      <c r="I100" s="27"/>
      <c r="J100" s="145"/>
      <c r="K100" s="27"/>
      <c r="L100" s="27"/>
      <c r="M100" s="2"/>
      <c r="N100" s="2"/>
      <c r="O100" s="2"/>
      <c r="P100" s="2"/>
      <c r="Q100" s="2"/>
      <c r="R100" s="2"/>
    </row>
    <row r="101" spans="1:18" ht="12.75">
      <c r="A101" s="412"/>
      <c r="B101" s="412"/>
      <c r="C101" s="27">
        <v>4810</v>
      </c>
      <c r="D101" s="134" t="s">
        <v>313</v>
      </c>
      <c r="E101" s="145">
        <v>203191</v>
      </c>
      <c r="F101" s="155">
        <v>203191</v>
      </c>
      <c r="G101" s="155"/>
      <c r="H101" s="167"/>
      <c r="I101" s="27"/>
      <c r="J101" s="145"/>
      <c r="K101" s="27"/>
      <c r="L101" s="27"/>
      <c r="M101" s="2"/>
      <c r="N101" s="2"/>
      <c r="O101" s="2"/>
      <c r="P101" s="2"/>
      <c r="Q101" s="2"/>
      <c r="R101" s="2"/>
    </row>
    <row r="102" spans="1:18" ht="12.75">
      <c r="A102" s="444">
        <v>801</v>
      </c>
      <c r="B102" s="359"/>
      <c r="C102" s="180"/>
      <c r="D102" s="181" t="s">
        <v>282</v>
      </c>
      <c r="E102" s="199">
        <f>SUM(E103,E125,E134,E155,E160,E162,E166,E175,)</f>
        <v>3758149</v>
      </c>
      <c r="F102" s="200">
        <f>SUM(F103,F125,F134,F155,F160,F162,F166,F175)</f>
        <v>3658149</v>
      </c>
      <c r="G102" s="200">
        <f>SUM(G103,G125,G134,G155,G160,G162,G166,G175)</f>
        <v>2265480</v>
      </c>
      <c r="H102" s="207">
        <f>SUM(H103,H125,H134,H155,H160,H162,H166,H175)</f>
        <v>425620</v>
      </c>
      <c r="I102" s="180"/>
      <c r="J102" s="199"/>
      <c r="K102" s="180"/>
      <c r="L102" s="199">
        <f>SUM(L103,L125,L134,L155,L160,L162,L166,L175)</f>
        <v>100000</v>
      </c>
      <c r="M102" s="2"/>
      <c r="N102" s="2"/>
      <c r="O102" s="2"/>
      <c r="P102" s="2"/>
      <c r="Q102" s="2"/>
      <c r="R102" s="2"/>
    </row>
    <row r="103" spans="1:12" ht="12.75">
      <c r="A103" s="440"/>
      <c r="B103" s="442">
        <v>80101</v>
      </c>
      <c r="C103" s="219"/>
      <c r="D103" s="237" t="s">
        <v>283</v>
      </c>
      <c r="E103" s="244">
        <f>SUM(E104:E124)</f>
        <v>2267216</v>
      </c>
      <c r="F103" s="245">
        <f>SUM(F104:F124)</f>
        <v>2167216</v>
      </c>
      <c r="G103" s="245">
        <f>SUM(G104:G124)</f>
        <v>1429930</v>
      </c>
      <c r="H103" s="246">
        <f>SUM(H104:H124)</f>
        <v>268670</v>
      </c>
      <c r="I103" s="219"/>
      <c r="J103" s="244"/>
      <c r="K103" s="219"/>
      <c r="L103" s="219">
        <f>SUM(L104:L124)</f>
        <v>100000</v>
      </c>
    </row>
    <row r="104" spans="1:12" ht="25.5">
      <c r="A104" s="440"/>
      <c r="B104" s="440"/>
      <c r="C104" s="27">
        <v>3020</v>
      </c>
      <c r="D104" s="134" t="s">
        <v>258</v>
      </c>
      <c r="E104" s="145">
        <v>128547</v>
      </c>
      <c r="F104" s="155">
        <v>128547</v>
      </c>
      <c r="G104" s="155"/>
      <c r="H104" s="162"/>
      <c r="I104" s="27"/>
      <c r="J104" s="145"/>
      <c r="K104" s="27"/>
      <c r="L104" s="27"/>
    </row>
    <row r="105" spans="1:12" ht="25.5">
      <c r="A105" s="440"/>
      <c r="B105" s="440"/>
      <c r="C105" s="27">
        <v>4010</v>
      </c>
      <c r="D105" s="134" t="s">
        <v>248</v>
      </c>
      <c r="E105" s="155">
        <v>1328230</v>
      </c>
      <c r="F105" s="155">
        <v>1328230</v>
      </c>
      <c r="G105" s="155">
        <v>1328230</v>
      </c>
      <c r="H105" s="162"/>
      <c r="I105" s="27"/>
      <c r="J105" s="145"/>
      <c r="K105" s="27"/>
      <c r="L105" s="27"/>
    </row>
    <row r="106" spans="1:13" ht="12.75">
      <c r="A106" s="440"/>
      <c r="B106" s="440"/>
      <c r="C106" s="27">
        <v>4040</v>
      </c>
      <c r="D106" s="134" t="s">
        <v>249</v>
      </c>
      <c r="E106" s="155">
        <v>98700</v>
      </c>
      <c r="F106" s="155">
        <v>98700</v>
      </c>
      <c r="G106" s="155">
        <v>98700</v>
      </c>
      <c r="H106" s="162"/>
      <c r="I106" s="27"/>
      <c r="J106" s="145"/>
      <c r="K106" s="27"/>
      <c r="L106" s="27"/>
      <c r="M106" s="127"/>
    </row>
    <row r="107" spans="1:13" ht="25.5">
      <c r="A107" s="440"/>
      <c r="B107" s="440"/>
      <c r="C107" s="27">
        <v>4110</v>
      </c>
      <c r="D107" s="134" t="s">
        <v>250</v>
      </c>
      <c r="E107" s="155">
        <v>232100</v>
      </c>
      <c r="F107" s="155">
        <v>232100</v>
      </c>
      <c r="G107" s="155"/>
      <c r="H107" s="162">
        <v>232100</v>
      </c>
      <c r="I107" s="27"/>
      <c r="J107" s="145"/>
      <c r="K107" s="27"/>
      <c r="L107" s="27"/>
      <c r="M107" s="127"/>
    </row>
    <row r="108" spans="1:12" ht="12.75">
      <c r="A108" s="440"/>
      <c r="B108" s="440"/>
      <c r="C108" s="27">
        <v>4120</v>
      </c>
      <c r="D108" s="134" t="s">
        <v>251</v>
      </c>
      <c r="E108" s="155">
        <v>36570</v>
      </c>
      <c r="F108" s="155">
        <v>36570</v>
      </c>
      <c r="G108" s="155"/>
      <c r="H108" s="162">
        <v>36570</v>
      </c>
      <c r="I108" s="27"/>
      <c r="J108" s="145"/>
      <c r="K108" s="27"/>
      <c r="L108" s="27"/>
    </row>
    <row r="109" spans="1:12" ht="12.75">
      <c r="A109" s="440"/>
      <c r="B109" s="440"/>
      <c r="C109" s="123">
        <v>4170</v>
      </c>
      <c r="D109" s="137" t="s">
        <v>259</v>
      </c>
      <c r="E109" s="158">
        <v>3000</v>
      </c>
      <c r="F109" s="158">
        <v>3000</v>
      </c>
      <c r="G109" s="158">
        <v>3000</v>
      </c>
      <c r="H109" s="163"/>
      <c r="I109" s="123"/>
      <c r="J109" s="157"/>
      <c r="K109" s="123"/>
      <c r="L109" s="123"/>
    </row>
    <row r="110" spans="1:12" ht="12.75">
      <c r="A110" s="440"/>
      <c r="B110" s="440"/>
      <c r="C110" s="27">
        <v>4210</v>
      </c>
      <c r="D110" s="134" t="s">
        <v>240</v>
      </c>
      <c r="E110" s="155">
        <v>90000</v>
      </c>
      <c r="F110" s="155">
        <v>90000</v>
      </c>
      <c r="G110" s="155"/>
      <c r="H110" s="162"/>
      <c r="I110" s="27"/>
      <c r="J110" s="27"/>
      <c r="K110" s="27"/>
      <c r="L110" s="27"/>
    </row>
    <row r="111" spans="1:12" ht="25.5">
      <c r="A111" s="440"/>
      <c r="B111" s="440"/>
      <c r="C111" s="27">
        <v>4240</v>
      </c>
      <c r="D111" s="134" t="s">
        <v>284</v>
      </c>
      <c r="E111" s="155">
        <v>4500</v>
      </c>
      <c r="F111" s="155">
        <v>4500</v>
      </c>
      <c r="G111" s="155"/>
      <c r="H111" s="162"/>
      <c r="I111" s="27"/>
      <c r="J111" s="27"/>
      <c r="K111" s="27"/>
      <c r="L111" s="27"/>
    </row>
    <row r="112" spans="1:12" ht="12.75">
      <c r="A112" s="440"/>
      <c r="B112" s="440"/>
      <c r="C112" s="27">
        <v>4260</v>
      </c>
      <c r="D112" s="134" t="s">
        <v>260</v>
      </c>
      <c r="E112" s="155">
        <v>26900</v>
      </c>
      <c r="F112" s="155">
        <v>26900</v>
      </c>
      <c r="G112" s="155"/>
      <c r="H112" s="162"/>
      <c r="I112" s="27"/>
      <c r="J112" s="27"/>
      <c r="K112" s="27"/>
      <c r="L112" s="27"/>
    </row>
    <row r="113" spans="1:12" ht="12.75">
      <c r="A113" s="440"/>
      <c r="B113" s="440"/>
      <c r="C113" s="27">
        <v>4270</v>
      </c>
      <c r="D113" s="134" t="s">
        <v>261</v>
      </c>
      <c r="E113" s="155">
        <v>56500</v>
      </c>
      <c r="F113" s="155">
        <v>56500</v>
      </c>
      <c r="G113" s="155"/>
      <c r="H113" s="162"/>
      <c r="I113" s="27"/>
      <c r="J113" s="27"/>
      <c r="K113" s="27"/>
      <c r="L113" s="27"/>
    </row>
    <row r="114" spans="1:12" ht="12.75">
      <c r="A114" s="440"/>
      <c r="B114" s="440"/>
      <c r="C114" s="27">
        <v>4280</v>
      </c>
      <c r="D114" s="134" t="s">
        <v>262</v>
      </c>
      <c r="E114" s="155">
        <v>2100</v>
      </c>
      <c r="F114" s="155">
        <v>2100</v>
      </c>
      <c r="G114" s="155"/>
      <c r="H114" s="162"/>
      <c r="I114" s="27"/>
      <c r="J114" s="27"/>
      <c r="K114" s="27"/>
      <c r="L114" s="27"/>
    </row>
    <row r="115" spans="1:12" ht="12.75">
      <c r="A115" s="440"/>
      <c r="B115" s="440"/>
      <c r="C115" s="123">
        <v>4300</v>
      </c>
      <c r="D115" s="137" t="s">
        <v>241</v>
      </c>
      <c r="E115" s="158">
        <v>33000</v>
      </c>
      <c r="F115" s="158">
        <v>33000</v>
      </c>
      <c r="G115" s="158"/>
      <c r="H115" s="163"/>
      <c r="I115" s="123"/>
      <c r="J115" s="123"/>
      <c r="K115" s="123"/>
      <c r="L115" s="123"/>
    </row>
    <row r="116" spans="1:12" ht="25.5">
      <c r="A116" s="440"/>
      <c r="B116" s="440"/>
      <c r="C116" s="27">
        <v>4350</v>
      </c>
      <c r="D116" s="134" t="s">
        <v>263</v>
      </c>
      <c r="E116" s="155">
        <v>1000</v>
      </c>
      <c r="F116" s="155">
        <v>1000</v>
      </c>
      <c r="G116" s="155"/>
      <c r="H116" s="162"/>
      <c r="I116" s="27"/>
      <c r="J116" s="27"/>
      <c r="K116" s="27"/>
      <c r="L116" s="27"/>
    </row>
    <row r="117" spans="1:12" ht="38.25">
      <c r="A117" s="440"/>
      <c r="B117" s="440"/>
      <c r="C117" s="27">
        <v>4370</v>
      </c>
      <c r="D117" s="134" t="s">
        <v>255</v>
      </c>
      <c r="E117" s="155">
        <v>4400</v>
      </c>
      <c r="F117" s="155">
        <v>4400</v>
      </c>
      <c r="G117" s="155"/>
      <c r="H117" s="162"/>
      <c r="I117" s="27"/>
      <c r="J117" s="27"/>
      <c r="K117" s="27"/>
      <c r="L117" s="27"/>
    </row>
    <row r="118" spans="1:12" ht="12.75">
      <c r="A118" s="440"/>
      <c r="B118" s="440"/>
      <c r="C118" s="27">
        <v>4410</v>
      </c>
      <c r="D118" s="134" t="s">
        <v>256</v>
      </c>
      <c r="E118" s="155">
        <v>3700</v>
      </c>
      <c r="F118" s="155">
        <v>3700</v>
      </c>
      <c r="G118" s="155"/>
      <c r="H118" s="162"/>
      <c r="I118" s="27"/>
      <c r="J118" s="27"/>
      <c r="K118" s="27"/>
      <c r="L118" s="27"/>
    </row>
    <row r="119" spans="1:12" ht="12.75">
      <c r="A119" s="440"/>
      <c r="B119" s="440"/>
      <c r="C119" s="27">
        <v>4430</v>
      </c>
      <c r="D119" s="134" t="s">
        <v>245</v>
      </c>
      <c r="E119" s="155">
        <v>6100</v>
      </c>
      <c r="F119" s="155">
        <v>6100</v>
      </c>
      <c r="G119" s="155"/>
      <c r="H119" s="162"/>
      <c r="I119" s="27"/>
      <c r="J119" s="27"/>
      <c r="K119" s="27"/>
      <c r="L119" s="27"/>
    </row>
    <row r="120" spans="1:12" ht="25.5">
      <c r="A120" s="440"/>
      <c r="B120" s="440"/>
      <c r="C120" s="27">
        <v>4440</v>
      </c>
      <c r="D120" s="134" t="s">
        <v>252</v>
      </c>
      <c r="E120" s="155">
        <v>103669</v>
      </c>
      <c r="F120" s="155">
        <v>103669</v>
      </c>
      <c r="G120" s="155"/>
      <c r="H120" s="162"/>
      <c r="I120" s="27"/>
      <c r="J120" s="27"/>
      <c r="K120" s="27"/>
      <c r="L120" s="27"/>
    </row>
    <row r="121" spans="1:12" ht="38.25">
      <c r="A121" s="440"/>
      <c r="B121" s="440"/>
      <c r="C121" s="27">
        <v>4700</v>
      </c>
      <c r="D121" s="134" t="s">
        <v>267</v>
      </c>
      <c r="E121" s="155">
        <v>3000</v>
      </c>
      <c r="F121" s="155">
        <v>3000</v>
      </c>
      <c r="G121" s="155"/>
      <c r="H121" s="162"/>
      <c r="I121" s="27"/>
      <c r="J121" s="27"/>
      <c r="K121" s="27"/>
      <c r="L121" s="27"/>
    </row>
    <row r="122" spans="1:12" ht="38.25">
      <c r="A122" s="440"/>
      <c r="B122" s="440"/>
      <c r="C122" s="27">
        <v>4740</v>
      </c>
      <c r="D122" s="134" t="s">
        <v>285</v>
      </c>
      <c r="E122" s="155">
        <v>1200</v>
      </c>
      <c r="F122" s="155">
        <v>1200</v>
      </c>
      <c r="G122" s="155"/>
      <c r="H122" s="162"/>
      <c r="I122" s="27"/>
      <c r="J122" s="27"/>
      <c r="K122" s="27"/>
      <c r="L122" s="27"/>
    </row>
    <row r="123" spans="1:12" ht="25.5">
      <c r="A123" s="440"/>
      <c r="B123" s="440"/>
      <c r="C123" s="27">
        <v>4750</v>
      </c>
      <c r="D123" s="134" t="s">
        <v>269</v>
      </c>
      <c r="E123" s="155">
        <v>4000</v>
      </c>
      <c r="F123" s="155">
        <v>4000</v>
      </c>
      <c r="G123" s="155"/>
      <c r="H123" s="162"/>
      <c r="I123" s="27"/>
      <c r="J123" s="27"/>
      <c r="K123" s="27"/>
      <c r="L123" s="27"/>
    </row>
    <row r="124" spans="1:12" ht="25.5">
      <c r="A124" s="440"/>
      <c r="B124" s="441"/>
      <c r="C124" s="27">
        <v>6050</v>
      </c>
      <c r="D124" s="72" t="s">
        <v>242</v>
      </c>
      <c r="E124" s="155">
        <v>100000</v>
      </c>
      <c r="F124" s="155"/>
      <c r="G124" s="155"/>
      <c r="H124" s="162"/>
      <c r="I124" s="27"/>
      <c r="J124" s="27"/>
      <c r="K124" s="27"/>
      <c r="L124" s="27">
        <v>100000</v>
      </c>
    </row>
    <row r="125" spans="1:12" ht="25.5">
      <c r="A125" s="440"/>
      <c r="B125" s="442">
        <v>80103</v>
      </c>
      <c r="C125" s="219"/>
      <c r="D125" s="237" t="s">
        <v>286</v>
      </c>
      <c r="E125" s="245">
        <f>SUM(E126:E133)</f>
        <v>186397</v>
      </c>
      <c r="F125" s="245">
        <f>SUM(F126:F133)</f>
        <v>186397</v>
      </c>
      <c r="G125" s="245">
        <f>SUM(G126:G133)</f>
        <v>135530</v>
      </c>
      <c r="H125" s="246">
        <f>SUM(H126:H133)</f>
        <v>26390</v>
      </c>
      <c r="I125" s="219"/>
      <c r="J125" s="219"/>
      <c r="K125" s="219"/>
      <c r="L125" s="219"/>
    </row>
    <row r="126" spans="1:12" ht="25.5">
      <c r="A126" s="440"/>
      <c r="B126" s="440"/>
      <c r="C126" s="123">
        <v>3020</v>
      </c>
      <c r="D126" s="134" t="s">
        <v>258</v>
      </c>
      <c r="E126" s="155">
        <v>13630</v>
      </c>
      <c r="F126" s="155">
        <v>13630</v>
      </c>
      <c r="G126" s="155"/>
      <c r="H126" s="162"/>
      <c r="I126" s="27"/>
      <c r="J126" s="27"/>
      <c r="K126" s="27"/>
      <c r="L126" s="27"/>
    </row>
    <row r="127" spans="1:12" ht="25.5">
      <c r="A127" s="440"/>
      <c r="B127" s="440"/>
      <c r="C127" s="27">
        <v>4010</v>
      </c>
      <c r="D127" s="134" t="s">
        <v>248</v>
      </c>
      <c r="E127" s="155">
        <v>125850</v>
      </c>
      <c r="F127" s="155">
        <v>125850</v>
      </c>
      <c r="G127" s="155">
        <v>125850</v>
      </c>
      <c r="H127" s="162"/>
      <c r="I127" s="27"/>
      <c r="J127" s="27"/>
      <c r="K127" s="27"/>
      <c r="L127" s="27"/>
    </row>
    <row r="128" spans="1:12" ht="12.75">
      <c r="A128" s="440"/>
      <c r="B128" s="440"/>
      <c r="C128" s="27">
        <v>4040</v>
      </c>
      <c r="D128" s="134" t="s">
        <v>249</v>
      </c>
      <c r="E128" s="155">
        <v>9680</v>
      </c>
      <c r="F128" s="155">
        <v>9680</v>
      </c>
      <c r="G128" s="155">
        <v>9680</v>
      </c>
      <c r="H128" s="162"/>
      <c r="I128" s="27"/>
      <c r="J128" s="27"/>
      <c r="K128" s="27"/>
      <c r="L128" s="27"/>
    </row>
    <row r="129" spans="1:12" ht="12.75" customHeight="1">
      <c r="A129" s="440"/>
      <c r="B129" s="440"/>
      <c r="C129" s="74">
        <v>4110</v>
      </c>
      <c r="D129" s="136" t="s">
        <v>250</v>
      </c>
      <c r="E129" s="161">
        <v>22720</v>
      </c>
      <c r="F129" s="161">
        <v>22720</v>
      </c>
      <c r="G129" s="161"/>
      <c r="H129" s="187">
        <v>22720</v>
      </c>
      <c r="I129" s="74"/>
      <c r="J129" s="74"/>
      <c r="K129" s="74"/>
      <c r="L129" s="74"/>
    </row>
    <row r="130" spans="1:12" ht="12.75">
      <c r="A130" s="440"/>
      <c r="B130" s="440"/>
      <c r="C130" s="27">
        <v>4120</v>
      </c>
      <c r="D130" s="134" t="s">
        <v>251</v>
      </c>
      <c r="E130" s="155">
        <v>3670</v>
      </c>
      <c r="F130" s="155">
        <v>3670</v>
      </c>
      <c r="G130" s="155"/>
      <c r="H130" s="162">
        <v>3670</v>
      </c>
      <c r="I130" s="27"/>
      <c r="J130" s="27"/>
      <c r="K130" s="27"/>
      <c r="L130" s="27"/>
    </row>
    <row r="131" spans="1:12" ht="25.5">
      <c r="A131" s="440"/>
      <c r="B131" s="440"/>
      <c r="C131" s="27">
        <v>4240</v>
      </c>
      <c r="D131" s="134" t="s">
        <v>284</v>
      </c>
      <c r="E131" s="155">
        <v>1500</v>
      </c>
      <c r="F131" s="155">
        <v>1500</v>
      </c>
      <c r="G131" s="155"/>
      <c r="H131" s="162"/>
      <c r="I131" s="27"/>
      <c r="J131" s="27"/>
      <c r="K131" s="27"/>
      <c r="L131" s="27"/>
    </row>
    <row r="132" spans="1:12" ht="12.75">
      <c r="A132" s="440"/>
      <c r="B132" s="440"/>
      <c r="C132" s="27">
        <v>4280</v>
      </c>
      <c r="D132" s="134" t="s">
        <v>262</v>
      </c>
      <c r="E132" s="155">
        <v>220</v>
      </c>
      <c r="F132" s="155">
        <v>220</v>
      </c>
      <c r="G132" s="155"/>
      <c r="H132" s="162"/>
      <c r="I132" s="27"/>
      <c r="J132" s="27"/>
      <c r="K132" s="27"/>
      <c r="L132" s="27"/>
    </row>
    <row r="133" spans="1:12" ht="25.5">
      <c r="A133" s="440"/>
      <c r="B133" s="441"/>
      <c r="C133" s="27">
        <v>4440</v>
      </c>
      <c r="D133" s="134" t="s">
        <v>252</v>
      </c>
      <c r="E133" s="155">
        <v>9127</v>
      </c>
      <c r="F133" s="155">
        <v>9127</v>
      </c>
      <c r="G133" s="155"/>
      <c r="H133" s="162"/>
      <c r="I133" s="27"/>
      <c r="J133" s="27"/>
      <c r="K133" s="27"/>
      <c r="L133" s="27"/>
    </row>
    <row r="134" spans="1:12" ht="12.75">
      <c r="A134" s="440"/>
      <c r="B134" s="442">
        <v>80110</v>
      </c>
      <c r="C134" s="219"/>
      <c r="D134" s="237" t="s">
        <v>287</v>
      </c>
      <c r="E134" s="245">
        <f>SUM(E135:E154)</f>
        <v>937506</v>
      </c>
      <c r="F134" s="245">
        <f>SUM(F135:F154)</f>
        <v>937506</v>
      </c>
      <c r="G134" s="245">
        <f>SUM(G135:G154)</f>
        <v>627990</v>
      </c>
      <c r="H134" s="246">
        <f>SUM(H135:H154)</f>
        <v>119430</v>
      </c>
      <c r="I134" s="219"/>
      <c r="J134" s="219"/>
      <c r="K134" s="219"/>
      <c r="L134" s="219"/>
    </row>
    <row r="135" spans="1:12" ht="25.5">
      <c r="A135" s="440"/>
      <c r="B135" s="440"/>
      <c r="C135" s="27">
        <v>3020</v>
      </c>
      <c r="D135" s="134" t="s">
        <v>258</v>
      </c>
      <c r="E135" s="155">
        <v>57470</v>
      </c>
      <c r="F135" s="155">
        <v>57470</v>
      </c>
      <c r="G135" s="155"/>
      <c r="H135" s="162"/>
      <c r="I135" s="27"/>
      <c r="J135" s="27"/>
      <c r="K135" s="27"/>
      <c r="L135" s="27"/>
    </row>
    <row r="136" spans="1:12" ht="25.5">
      <c r="A136" s="440"/>
      <c r="B136" s="440"/>
      <c r="C136" s="27">
        <v>4010</v>
      </c>
      <c r="D136" s="134" t="s">
        <v>248</v>
      </c>
      <c r="E136" s="155">
        <v>581300</v>
      </c>
      <c r="F136" s="153">
        <v>581300</v>
      </c>
      <c r="G136" s="153">
        <v>581300</v>
      </c>
      <c r="H136" s="186"/>
      <c r="I136" s="118"/>
      <c r="J136" s="118"/>
      <c r="K136" s="118"/>
      <c r="L136" s="123"/>
    </row>
    <row r="137" spans="1:12" ht="12.75">
      <c r="A137" s="440"/>
      <c r="B137" s="440"/>
      <c r="C137" s="27">
        <v>4040</v>
      </c>
      <c r="D137" s="208" t="s">
        <v>249</v>
      </c>
      <c r="E137" s="145">
        <v>45690</v>
      </c>
      <c r="F137" s="145">
        <v>45690</v>
      </c>
      <c r="G137" s="155">
        <v>45690</v>
      </c>
      <c r="H137" s="162"/>
      <c r="I137" s="27"/>
      <c r="J137" s="27"/>
      <c r="K137" s="27"/>
      <c r="L137" s="27"/>
    </row>
    <row r="138" spans="1:12" ht="12.75" customHeight="1">
      <c r="A138" s="440"/>
      <c r="B138" s="440"/>
      <c r="C138" s="123">
        <v>4110</v>
      </c>
      <c r="D138" s="209" t="s">
        <v>250</v>
      </c>
      <c r="E138" s="157">
        <v>102870</v>
      </c>
      <c r="F138" s="158">
        <v>102870</v>
      </c>
      <c r="G138" s="158"/>
      <c r="H138" s="163">
        <v>102870</v>
      </c>
      <c r="I138" s="123"/>
      <c r="J138" s="123"/>
      <c r="K138" s="123"/>
      <c r="L138" s="123"/>
    </row>
    <row r="139" spans="1:12" ht="12.75">
      <c r="A139" s="440"/>
      <c r="B139" s="440"/>
      <c r="C139" s="27">
        <v>4120</v>
      </c>
      <c r="D139" s="134" t="s">
        <v>251</v>
      </c>
      <c r="E139" s="155">
        <v>16560</v>
      </c>
      <c r="F139" s="155">
        <v>16560</v>
      </c>
      <c r="G139" s="155"/>
      <c r="H139" s="162">
        <v>16560</v>
      </c>
      <c r="I139" s="27"/>
      <c r="J139" s="27"/>
      <c r="K139" s="27"/>
      <c r="L139" s="27"/>
    </row>
    <row r="140" spans="1:12" ht="12.75">
      <c r="A140" s="440"/>
      <c r="B140" s="440"/>
      <c r="C140" s="27">
        <v>4170</v>
      </c>
      <c r="D140" s="134" t="s">
        <v>259</v>
      </c>
      <c r="E140" s="155">
        <v>1000</v>
      </c>
      <c r="F140" s="155">
        <v>1000</v>
      </c>
      <c r="G140" s="155">
        <v>1000</v>
      </c>
      <c r="H140" s="162"/>
      <c r="I140" s="27"/>
      <c r="J140" s="27"/>
      <c r="K140" s="27"/>
      <c r="L140" s="27"/>
    </row>
    <row r="141" spans="1:12" ht="12.75">
      <c r="A141" s="440"/>
      <c r="B141" s="440"/>
      <c r="C141" s="27">
        <v>4210</v>
      </c>
      <c r="D141" s="134" t="s">
        <v>240</v>
      </c>
      <c r="E141" s="155">
        <v>50000</v>
      </c>
      <c r="F141" s="155">
        <v>50000</v>
      </c>
      <c r="G141" s="155"/>
      <c r="H141" s="162"/>
      <c r="I141" s="27"/>
      <c r="J141" s="27"/>
      <c r="K141" s="27"/>
      <c r="L141" s="27"/>
    </row>
    <row r="142" spans="1:12" ht="25.5">
      <c r="A142" s="440"/>
      <c r="B142" s="440"/>
      <c r="C142" s="27">
        <v>4240</v>
      </c>
      <c r="D142" s="134" t="s">
        <v>284</v>
      </c>
      <c r="E142" s="155">
        <v>1500</v>
      </c>
      <c r="F142" s="155">
        <v>1500</v>
      </c>
      <c r="G142" s="155"/>
      <c r="H142" s="162"/>
      <c r="I142" s="145"/>
      <c r="J142" s="145"/>
      <c r="K142" s="145"/>
      <c r="L142" s="145"/>
    </row>
    <row r="143" spans="1:12" ht="12.75">
      <c r="A143" s="440"/>
      <c r="B143" s="440"/>
      <c r="C143" s="123">
        <v>4260</v>
      </c>
      <c r="D143" s="137" t="s">
        <v>260</v>
      </c>
      <c r="E143" s="158">
        <v>12500</v>
      </c>
      <c r="F143" s="158">
        <v>12500</v>
      </c>
      <c r="G143" s="158"/>
      <c r="H143" s="163"/>
      <c r="I143" s="157"/>
      <c r="J143" s="157"/>
      <c r="K143" s="157"/>
      <c r="L143" s="157"/>
    </row>
    <row r="144" spans="1:12" ht="12.75">
      <c r="A144" s="440"/>
      <c r="B144" s="440"/>
      <c r="C144" s="27">
        <v>4270</v>
      </c>
      <c r="D144" s="134" t="s">
        <v>261</v>
      </c>
      <c r="E144" s="155">
        <v>1000</v>
      </c>
      <c r="F144" s="155">
        <v>1000</v>
      </c>
      <c r="G144" s="155"/>
      <c r="H144" s="162"/>
      <c r="I144" s="145"/>
      <c r="J144" s="145"/>
      <c r="K144" s="145"/>
      <c r="L144" s="145"/>
    </row>
    <row r="145" spans="1:12" ht="12.75">
      <c r="A145" s="440"/>
      <c r="B145" s="440"/>
      <c r="C145" s="27">
        <v>4280</v>
      </c>
      <c r="D145" s="134" t="s">
        <v>262</v>
      </c>
      <c r="E145" s="155">
        <v>1000</v>
      </c>
      <c r="F145" s="155">
        <v>1000</v>
      </c>
      <c r="G145" s="155"/>
      <c r="H145" s="162"/>
      <c r="I145" s="145"/>
      <c r="J145" s="145"/>
      <c r="K145" s="145"/>
      <c r="L145" s="145"/>
    </row>
    <row r="146" spans="1:12" ht="12.75">
      <c r="A146" s="440"/>
      <c r="B146" s="440"/>
      <c r="C146" s="27">
        <v>4300</v>
      </c>
      <c r="D146" s="134" t="s">
        <v>241</v>
      </c>
      <c r="E146" s="155">
        <v>16000</v>
      </c>
      <c r="F146" s="155">
        <v>16000</v>
      </c>
      <c r="G146" s="155"/>
      <c r="H146" s="162"/>
      <c r="I146" s="145"/>
      <c r="J146" s="145"/>
      <c r="K146" s="145"/>
      <c r="L146" s="145"/>
    </row>
    <row r="147" spans="1:12" ht="25.5">
      <c r="A147" s="440"/>
      <c r="B147" s="440"/>
      <c r="C147" s="27">
        <v>4350</v>
      </c>
      <c r="D147" s="134" t="s">
        <v>263</v>
      </c>
      <c r="E147" s="155">
        <v>200</v>
      </c>
      <c r="F147" s="155">
        <v>200</v>
      </c>
      <c r="G147" s="155"/>
      <c r="H147" s="162"/>
      <c r="I147" s="145"/>
      <c r="J147" s="145"/>
      <c r="K147" s="145"/>
      <c r="L147" s="145"/>
    </row>
    <row r="148" spans="1:12" ht="38.25">
      <c r="A148" s="440"/>
      <c r="B148" s="440"/>
      <c r="C148" s="27">
        <v>4370</v>
      </c>
      <c r="D148" s="134" t="s">
        <v>255</v>
      </c>
      <c r="E148" s="155">
        <v>1500</v>
      </c>
      <c r="F148" s="155">
        <v>1500</v>
      </c>
      <c r="G148" s="155"/>
      <c r="H148" s="164"/>
      <c r="I148" s="145"/>
      <c r="J148" s="145"/>
      <c r="K148" s="145"/>
      <c r="L148" s="145"/>
    </row>
    <row r="149" spans="1:12" ht="12.75">
      <c r="A149" s="440"/>
      <c r="B149" s="440"/>
      <c r="C149" s="123">
        <v>4410</v>
      </c>
      <c r="D149" s="137" t="s">
        <v>256</v>
      </c>
      <c r="E149" s="158">
        <v>1700</v>
      </c>
      <c r="F149" s="158">
        <v>1700</v>
      </c>
      <c r="G149" s="158"/>
      <c r="H149" s="166"/>
      <c r="I149" s="157"/>
      <c r="J149" s="157"/>
      <c r="K149" s="157"/>
      <c r="L149" s="157"/>
    </row>
    <row r="150" spans="1:12" ht="12.75">
      <c r="A150" s="440"/>
      <c r="B150" s="440"/>
      <c r="C150" s="27">
        <v>4430</v>
      </c>
      <c r="D150" s="134" t="s">
        <v>245</v>
      </c>
      <c r="E150" s="155">
        <v>2000</v>
      </c>
      <c r="F150" s="155">
        <v>2000</v>
      </c>
      <c r="G150" s="155"/>
      <c r="H150" s="164"/>
      <c r="I150" s="145"/>
      <c r="J150" s="145"/>
      <c r="K150" s="145"/>
      <c r="L150" s="145"/>
    </row>
    <row r="151" spans="1:12" ht="25.5">
      <c r="A151" s="440"/>
      <c r="B151" s="440"/>
      <c r="C151" s="27">
        <v>4440</v>
      </c>
      <c r="D151" s="134" t="s">
        <v>252</v>
      </c>
      <c r="E151" s="155">
        <v>41716</v>
      </c>
      <c r="F151" s="155">
        <v>41716</v>
      </c>
      <c r="G151" s="155"/>
      <c r="H151" s="164"/>
      <c r="I151" s="145"/>
      <c r="J151" s="145"/>
      <c r="K151" s="145"/>
      <c r="L151" s="145"/>
    </row>
    <row r="152" spans="1:12" ht="38.25">
      <c r="A152" s="440"/>
      <c r="B152" s="440"/>
      <c r="C152" s="27">
        <v>4700</v>
      </c>
      <c r="D152" s="134" t="s">
        <v>267</v>
      </c>
      <c r="E152" s="155">
        <v>1000</v>
      </c>
      <c r="F152" s="155">
        <v>1000</v>
      </c>
      <c r="G152" s="155"/>
      <c r="H152" s="164"/>
      <c r="I152" s="145"/>
      <c r="J152" s="145"/>
      <c r="K152" s="145"/>
      <c r="L152" s="145"/>
    </row>
    <row r="153" spans="1:12" ht="38.25">
      <c r="A153" s="440"/>
      <c r="B153" s="440"/>
      <c r="C153" s="123">
        <v>4740</v>
      </c>
      <c r="D153" s="137" t="s">
        <v>268</v>
      </c>
      <c r="E153" s="158">
        <v>500</v>
      </c>
      <c r="F153" s="158">
        <v>500</v>
      </c>
      <c r="G153" s="158"/>
      <c r="H153" s="166"/>
      <c r="I153" s="157"/>
      <c r="J153" s="157"/>
      <c r="K153" s="157"/>
      <c r="L153" s="157"/>
    </row>
    <row r="154" spans="1:12" ht="25.5">
      <c r="A154" s="440"/>
      <c r="B154" s="441"/>
      <c r="C154" s="27">
        <v>4750</v>
      </c>
      <c r="D154" s="134" t="s">
        <v>269</v>
      </c>
      <c r="E154" s="155">
        <v>2000</v>
      </c>
      <c r="F154" s="155">
        <v>2000</v>
      </c>
      <c r="G154" s="155"/>
      <c r="H154" s="164"/>
      <c r="I154" s="145"/>
      <c r="J154" s="145"/>
      <c r="K154" s="145"/>
      <c r="L154" s="145"/>
    </row>
    <row r="155" spans="1:12" ht="12.75">
      <c r="A155" s="440"/>
      <c r="B155" s="442">
        <v>80113</v>
      </c>
      <c r="C155" s="247"/>
      <c r="D155" s="227" t="s">
        <v>288</v>
      </c>
      <c r="E155" s="245">
        <f>SUM(E156:E159)</f>
        <v>295000</v>
      </c>
      <c r="F155" s="245">
        <f>SUM(F156:F159)</f>
        <v>295000</v>
      </c>
      <c r="G155" s="245">
        <f>SUM(G156:G159)</f>
        <v>30000</v>
      </c>
      <c r="H155" s="248">
        <f>SUM(H156:H159)</f>
        <v>5000</v>
      </c>
      <c r="I155" s="244"/>
      <c r="J155" s="244"/>
      <c r="K155" s="244"/>
      <c r="L155" s="244"/>
    </row>
    <row r="156" spans="1:12" ht="12.75" customHeight="1">
      <c r="A156" s="440"/>
      <c r="B156" s="440"/>
      <c r="C156" s="130">
        <v>4110</v>
      </c>
      <c r="D156" s="210" t="s">
        <v>250</v>
      </c>
      <c r="E156" s="145">
        <v>4500</v>
      </c>
      <c r="F156" s="158">
        <v>4500</v>
      </c>
      <c r="G156" s="158"/>
      <c r="H156" s="166">
        <v>4500</v>
      </c>
      <c r="I156" s="157"/>
      <c r="J156" s="157"/>
      <c r="K156" s="157"/>
      <c r="L156" s="157"/>
    </row>
    <row r="157" spans="1:12" ht="12.75">
      <c r="A157" s="440"/>
      <c r="B157" s="440"/>
      <c r="C157" s="27">
        <v>4120</v>
      </c>
      <c r="D157" s="134" t="s">
        <v>251</v>
      </c>
      <c r="E157" s="155">
        <v>500</v>
      </c>
      <c r="F157" s="155">
        <v>500</v>
      </c>
      <c r="G157" s="155"/>
      <c r="H157" s="164">
        <v>500</v>
      </c>
      <c r="I157" s="145"/>
      <c r="J157" s="145"/>
      <c r="K157" s="145"/>
      <c r="L157" s="145"/>
    </row>
    <row r="158" spans="1:12" ht="12.75">
      <c r="A158" s="440"/>
      <c r="B158" s="440"/>
      <c r="C158" s="27">
        <v>4170</v>
      </c>
      <c r="D158" s="134" t="s">
        <v>259</v>
      </c>
      <c r="E158" s="155">
        <v>30000</v>
      </c>
      <c r="F158" s="155">
        <v>30000</v>
      </c>
      <c r="G158" s="155">
        <v>30000</v>
      </c>
      <c r="H158" s="164"/>
      <c r="I158" s="145"/>
      <c r="J158" s="145"/>
      <c r="K158" s="145"/>
      <c r="L158" s="145"/>
    </row>
    <row r="159" spans="1:12" ht="12.75">
      <c r="A159" s="440"/>
      <c r="B159" s="441"/>
      <c r="C159" s="27">
        <v>4300</v>
      </c>
      <c r="D159" s="134" t="s">
        <v>241</v>
      </c>
      <c r="E159" s="155">
        <v>260000</v>
      </c>
      <c r="F159" s="155">
        <v>260000</v>
      </c>
      <c r="G159" s="155"/>
      <c r="H159" s="164"/>
      <c r="I159" s="145"/>
      <c r="J159" s="145"/>
      <c r="K159" s="145"/>
      <c r="L159" s="145"/>
    </row>
    <row r="160" spans="1:12" ht="12.75">
      <c r="A160" s="440"/>
      <c r="B160" s="442">
        <v>80145</v>
      </c>
      <c r="C160" s="219"/>
      <c r="D160" s="237" t="s">
        <v>289</v>
      </c>
      <c r="E160" s="245">
        <f>SUM(E161)</f>
        <v>500</v>
      </c>
      <c r="F160" s="245">
        <f>SUM(F161)</f>
        <v>500</v>
      </c>
      <c r="G160" s="245">
        <f>SUM(G161)</f>
        <v>500</v>
      </c>
      <c r="H160" s="248"/>
      <c r="I160" s="244"/>
      <c r="J160" s="244"/>
      <c r="K160" s="244"/>
      <c r="L160" s="244"/>
    </row>
    <row r="161" spans="1:12" ht="12.75">
      <c r="A161" s="440"/>
      <c r="B161" s="441"/>
      <c r="C161" s="27">
        <v>4170</v>
      </c>
      <c r="D161" s="134" t="s">
        <v>259</v>
      </c>
      <c r="E161" s="155">
        <v>500</v>
      </c>
      <c r="F161" s="155">
        <v>500</v>
      </c>
      <c r="G161" s="155">
        <v>500</v>
      </c>
      <c r="H161" s="164"/>
      <c r="I161" s="145"/>
      <c r="J161" s="145"/>
      <c r="K161" s="145"/>
      <c r="L161" s="145"/>
    </row>
    <row r="162" spans="1:12" ht="25.5">
      <c r="A162" s="440"/>
      <c r="B162" s="442">
        <v>80146</v>
      </c>
      <c r="C162" s="219"/>
      <c r="D162" s="237" t="s">
        <v>290</v>
      </c>
      <c r="E162" s="245">
        <f>SUM(E163:E165)</f>
        <v>17270</v>
      </c>
      <c r="F162" s="245">
        <f>SUM(F163:F165)</f>
        <v>17270</v>
      </c>
      <c r="G162" s="245">
        <f>SUM(G163:G165)</f>
        <v>0</v>
      </c>
      <c r="H162" s="248">
        <f>SUM(H163:H165)</f>
        <v>0</v>
      </c>
      <c r="I162" s="244"/>
      <c r="J162" s="244"/>
      <c r="K162" s="244"/>
      <c r="L162" s="244"/>
    </row>
    <row r="163" spans="1:12" ht="12.75">
      <c r="A163" s="440"/>
      <c r="B163" s="440"/>
      <c r="C163" s="123">
        <v>4300</v>
      </c>
      <c r="D163" s="112" t="s">
        <v>241</v>
      </c>
      <c r="E163" s="158">
        <v>9370</v>
      </c>
      <c r="F163" s="158">
        <v>9370</v>
      </c>
      <c r="G163" s="158"/>
      <c r="H163" s="166"/>
      <c r="I163" s="157"/>
      <c r="J163" s="157"/>
      <c r="K163" s="157"/>
      <c r="L163" s="157"/>
    </row>
    <row r="164" spans="1:12" ht="12.75">
      <c r="A164" s="440"/>
      <c r="B164" s="440"/>
      <c r="C164" s="130">
        <v>4410</v>
      </c>
      <c r="D164" s="134" t="s">
        <v>256</v>
      </c>
      <c r="E164" s="155">
        <v>3800</v>
      </c>
      <c r="F164" s="155">
        <v>3800</v>
      </c>
      <c r="G164" s="155"/>
      <c r="H164" s="164"/>
      <c r="I164" s="145"/>
      <c r="J164" s="145"/>
      <c r="K164" s="145"/>
      <c r="L164" s="145"/>
    </row>
    <row r="165" spans="1:12" ht="38.25">
      <c r="A165" s="440"/>
      <c r="B165" s="441"/>
      <c r="C165" s="27">
        <v>4700</v>
      </c>
      <c r="D165" s="134" t="s">
        <v>267</v>
      </c>
      <c r="E165" s="155">
        <v>4100</v>
      </c>
      <c r="F165" s="155">
        <v>4100</v>
      </c>
      <c r="G165" s="155"/>
      <c r="H165" s="164"/>
      <c r="I165" s="145"/>
      <c r="J165" s="145"/>
      <c r="K165" s="145"/>
      <c r="L165" s="145"/>
    </row>
    <row r="166" spans="1:12" ht="12.75">
      <c r="A166" s="440"/>
      <c r="B166" s="442">
        <v>80148</v>
      </c>
      <c r="C166" s="219"/>
      <c r="D166" s="237" t="s">
        <v>436</v>
      </c>
      <c r="E166" s="245">
        <f>SUM(E167:E174)</f>
        <v>47978</v>
      </c>
      <c r="F166" s="245">
        <f>SUM(F167:F174)</f>
        <v>47978</v>
      </c>
      <c r="G166" s="245">
        <f>SUM(G167:G174)</f>
        <v>36750</v>
      </c>
      <c r="H166" s="248">
        <f>SUM(H167:H174)</f>
        <v>6010</v>
      </c>
      <c r="I166" s="145"/>
      <c r="J166" s="145"/>
      <c r="K166" s="145"/>
      <c r="L166" s="145"/>
    </row>
    <row r="167" spans="1:12" ht="24" customHeight="1">
      <c r="A167" s="440"/>
      <c r="B167" s="440"/>
      <c r="C167" s="27">
        <v>4010</v>
      </c>
      <c r="D167" s="134" t="s">
        <v>248</v>
      </c>
      <c r="E167" s="155">
        <v>32970</v>
      </c>
      <c r="F167" s="155">
        <v>32970</v>
      </c>
      <c r="G167" s="155">
        <v>32970</v>
      </c>
      <c r="H167" s="164"/>
      <c r="I167" s="145"/>
      <c r="J167" s="145"/>
      <c r="K167" s="145"/>
      <c r="L167" s="145"/>
    </row>
    <row r="168" spans="1:12" ht="12.75">
      <c r="A168" s="440"/>
      <c r="B168" s="440"/>
      <c r="C168" s="27">
        <v>4040</v>
      </c>
      <c r="D168" s="208" t="s">
        <v>249</v>
      </c>
      <c r="E168" s="155">
        <v>3780</v>
      </c>
      <c r="F168" s="155">
        <v>3780</v>
      </c>
      <c r="G168" s="155">
        <v>3780</v>
      </c>
      <c r="H168" s="164"/>
      <c r="I168" s="145"/>
      <c r="J168" s="145"/>
      <c r="K168" s="145"/>
      <c r="L168" s="145"/>
    </row>
    <row r="169" spans="1:12" ht="15" customHeight="1">
      <c r="A169" s="440"/>
      <c r="B169" s="440"/>
      <c r="C169" s="27">
        <v>4110</v>
      </c>
      <c r="D169" s="209" t="s">
        <v>250</v>
      </c>
      <c r="E169" s="155">
        <v>5120</v>
      </c>
      <c r="F169" s="155">
        <v>5120</v>
      </c>
      <c r="G169" s="155"/>
      <c r="H169" s="164">
        <v>5120</v>
      </c>
      <c r="I169" s="145"/>
      <c r="J169" s="145"/>
      <c r="K169" s="145"/>
      <c r="L169" s="145"/>
    </row>
    <row r="170" spans="1:12" ht="12.75">
      <c r="A170" s="440"/>
      <c r="B170" s="440"/>
      <c r="C170" s="27">
        <v>4120</v>
      </c>
      <c r="D170" s="134" t="s">
        <v>251</v>
      </c>
      <c r="E170" s="155">
        <v>890</v>
      </c>
      <c r="F170" s="155">
        <v>890</v>
      </c>
      <c r="G170" s="155"/>
      <c r="H170" s="164">
        <v>890</v>
      </c>
      <c r="I170" s="145"/>
      <c r="J170" s="145"/>
      <c r="K170" s="145"/>
      <c r="L170" s="145"/>
    </row>
    <row r="171" spans="1:12" ht="12.75">
      <c r="A171" s="440"/>
      <c r="B171" s="440"/>
      <c r="C171" s="27">
        <v>4210</v>
      </c>
      <c r="D171" s="134" t="s">
        <v>240</v>
      </c>
      <c r="E171" s="155">
        <v>1000</v>
      </c>
      <c r="F171" s="155">
        <v>1000</v>
      </c>
      <c r="G171" s="155"/>
      <c r="H171" s="164"/>
      <c r="I171" s="145"/>
      <c r="J171" s="145"/>
      <c r="K171" s="145"/>
      <c r="L171" s="145"/>
    </row>
    <row r="172" spans="1:12" ht="12.75">
      <c r="A172" s="440"/>
      <c r="B172" s="440"/>
      <c r="C172" s="27">
        <v>4300</v>
      </c>
      <c r="D172" s="112" t="s">
        <v>241</v>
      </c>
      <c r="E172" s="155">
        <v>800</v>
      </c>
      <c r="F172" s="155">
        <v>800</v>
      </c>
      <c r="G172" s="155"/>
      <c r="H172" s="164"/>
      <c r="I172" s="145"/>
      <c r="J172" s="145"/>
      <c r="K172" s="145"/>
      <c r="L172" s="145"/>
    </row>
    <row r="173" spans="1:12" ht="12.75">
      <c r="A173" s="440"/>
      <c r="B173" s="440"/>
      <c r="C173" s="27">
        <v>4410</v>
      </c>
      <c r="D173" s="134" t="s">
        <v>256</v>
      </c>
      <c r="E173" s="155">
        <v>1000</v>
      </c>
      <c r="F173" s="155">
        <v>1000</v>
      </c>
      <c r="G173" s="155"/>
      <c r="H173" s="164"/>
      <c r="I173" s="145"/>
      <c r="J173" s="145"/>
      <c r="K173" s="145"/>
      <c r="L173" s="145"/>
    </row>
    <row r="174" spans="1:12" ht="25.5">
      <c r="A174" s="440"/>
      <c r="B174" s="441"/>
      <c r="C174" s="27">
        <v>4440</v>
      </c>
      <c r="D174" s="134" t="s">
        <v>252</v>
      </c>
      <c r="E174" s="155">
        <v>2418</v>
      </c>
      <c r="F174" s="155">
        <v>2418</v>
      </c>
      <c r="G174" s="155"/>
      <c r="H174" s="164"/>
      <c r="I174" s="145"/>
      <c r="J174" s="145"/>
      <c r="K174" s="145"/>
      <c r="L174" s="145"/>
    </row>
    <row r="175" spans="1:12" ht="12.75">
      <c r="A175" s="440"/>
      <c r="B175" s="442">
        <v>80195</v>
      </c>
      <c r="C175" s="219"/>
      <c r="D175" s="237" t="s">
        <v>302</v>
      </c>
      <c r="E175" s="245">
        <f>SUM(E176:E185)</f>
        <v>6282</v>
      </c>
      <c r="F175" s="245">
        <f>SUM(F176:F185)</f>
        <v>6282</v>
      </c>
      <c r="G175" s="245">
        <f>SUM(G176:G185)</f>
        <v>4780</v>
      </c>
      <c r="H175" s="248">
        <f>SUM(H176:H185)</f>
        <v>120</v>
      </c>
      <c r="I175" s="244"/>
      <c r="J175" s="244"/>
      <c r="K175" s="244"/>
      <c r="L175" s="244"/>
    </row>
    <row r="176" spans="1:12" ht="15" customHeight="1">
      <c r="A176" s="440"/>
      <c r="B176" s="440"/>
      <c r="C176" s="322">
        <v>4118</v>
      </c>
      <c r="D176" s="209" t="s">
        <v>250</v>
      </c>
      <c r="E176" s="349">
        <v>88</v>
      </c>
      <c r="F176" s="349">
        <v>88</v>
      </c>
      <c r="G176" s="349"/>
      <c r="H176" s="350">
        <v>88</v>
      </c>
      <c r="I176" s="323"/>
      <c r="J176" s="244"/>
      <c r="K176" s="244"/>
      <c r="L176" s="244"/>
    </row>
    <row r="177" spans="1:12" ht="14.25" customHeight="1">
      <c r="A177" s="440"/>
      <c r="B177" s="440"/>
      <c r="C177" s="322">
        <v>4119</v>
      </c>
      <c r="D177" s="209" t="s">
        <v>250</v>
      </c>
      <c r="E177" s="349">
        <v>15</v>
      </c>
      <c r="F177" s="349">
        <v>15</v>
      </c>
      <c r="G177" s="349"/>
      <c r="H177" s="350">
        <v>15</v>
      </c>
      <c r="I177" s="323"/>
      <c r="J177" s="244"/>
      <c r="K177" s="244"/>
      <c r="L177" s="244"/>
    </row>
    <row r="178" spans="1:12" ht="12.75">
      <c r="A178" s="440"/>
      <c r="B178" s="440"/>
      <c r="C178" s="322">
        <v>4128</v>
      </c>
      <c r="D178" s="134" t="s">
        <v>251</v>
      </c>
      <c r="E178" s="349">
        <v>14</v>
      </c>
      <c r="F178" s="349">
        <v>14</v>
      </c>
      <c r="G178" s="349"/>
      <c r="H178" s="350">
        <v>14</v>
      </c>
      <c r="I178" s="323"/>
      <c r="J178" s="244"/>
      <c r="K178" s="244"/>
      <c r="L178" s="244"/>
    </row>
    <row r="179" spans="1:12" ht="12.75">
      <c r="A179" s="440"/>
      <c r="B179" s="440"/>
      <c r="C179" s="322">
        <v>4129</v>
      </c>
      <c r="D179" s="134" t="s">
        <v>251</v>
      </c>
      <c r="E179" s="349">
        <v>3</v>
      </c>
      <c r="F179" s="349">
        <v>3</v>
      </c>
      <c r="G179" s="349"/>
      <c r="H179" s="350">
        <v>3</v>
      </c>
      <c r="I179" s="323"/>
      <c r="J179" s="244"/>
      <c r="K179" s="244"/>
      <c r="L179" s="244"/>
    </row>
    <row r="180" spans="1:12" ht="12.75">
      <c r="A180" s="440"/>
      <c r="B180" s="440"/>
      <c r="C180" s="322">
        <v>4178</v>
      </c>
      <c r="D180" s="134" t="s">
        <v>259</v>
      </c>
      <c r="E180" s="349">
        <v>4063</v>
      </c>
      <c r="F180" s="349">
        <v>4063</v>
      </c>
      <c r="G180" s="349">
        <v>4063</v>
      </c>
      <c r="H180" s="350"/>
      <c r="I180" s="323"/>
      <c r="J180" s="244"/>
      <c r="K180" s="244"/>
      <c r="L180" s="244"/>
    </row>
    <row r="181" spans="1:12" ht="12.75">
      <c r="A181" s="440"/>
      <c r="B181" s="440"/>
      <c r="C181" s="322">
        <v>4179</v>
      </c>
      <c r="D181" s="134" t="s">
        <v>259</v>
      </c>
      <c r="E181" s="349">
        <v>717</v>
      </c>
      <c r="F181" s="349">
        <v>717</v>
      </c>
      <c r="G181" s="349">
        <v>717</v>
      </c>
      <c r="H181" s="350"/>
      <c r="I181" s="323"/>
      <c r="J181" s="244"/>
      <c r="K181" s="244"/>
      <c r="L181" s="244"/>
    </row>
    <row r="182" spans="1:12" ht="12.75">
      <c r="A182" s="440"/>
      <c r="B182" s="440"/>
      <c r="C182" s="322">
        <v>4218</v>
      </c>
      <c r="D182" s="134" t="s">
        <v>240</v>
      </c>
      <c r="E182" s="349">
        <v>52</v>
      </c>
      <c r="F182" s="349">
        <v>52</v>
      </c>
      <c r="G182" s="349"/>
      <c r="H182" s="350"/>
      <c r="I182" s="323"/>
      <c r="J182" s="244"/>
      <c r="K182" s="244"/>
      <c r="L182" s="244"/>
    </row>
    <row r="183" spans="1:12" ht="12.75">
      <c r="A183" s="440"/>
      <c r="B183" s="440"/>
      <c r="C183" s="322">
        <v>4219</v>
      </c>
      <c r="D183" s="134" t="s">
        <v>240</v>
      </c>
      <c r="E183" s="349">
        <v>9</v>
      </c>
      <c r="F183" s="349">
        <v>9</v>
      </c>
      <c r="G183" s="349"/>
      <c r="H183" s="350"/>
      <c r="I183" s="323"/>
      <c r="J183" s="244"/>
      <c r="K183" s="244"/>
      <c r="L183" s="244"/>
    </row>
    <row r="184" spans="1:12" ht="12.75">
      <c r="A184" s="440"/>
      <c r="B184" s="440"/>
      <c r="C184" s="322">
        <v>4308</v>
      </c>
      <c r="D184" s="134" t="s">
        <v>241</v>
      </c>
      <c r="E184" s="349">
        <v>1122</v>
      </c>
      <c r="F184" s="349">
        <v>1122</v>
      </c>
      <c r="G184" s="349"/>
      <c r="H184" s="350"/>
      <c r="I184" s="323"/>
      <c r="J184" s="244"/>
      <c r="K184" s="244"/>
      <c r="L184" s="244"/>
    </row>
    <row r="185" spans="1:12" ht="12.75">
      <c r="A185" s="441"/>
      <c r="B185" s="441"/>
      <c r="C185" s="27">
        <v>4309</v>
      </c>
      <c r="D185" s="134" t="s">
        <v>241</v>
      </c>
      <c r="E185" s="155">
        <v>199</v>
      </c>
      <c r="F185" s="155">
        <v>199</v>
      </c>
      <c r="G185" s="155"/>
      <c r="H185" s="164"/>
      <c r="I185" s="145"/>
      <c r="J185" s="145"/>
      <c r="K185" s="145"/>
      <c r="L185" s="145"/>
    </row>
    <row r="186" spans="1:12" ht="12.75">
      <c r="A186" s="443">
        <v>851</v>
      </c>
      <c r="B186" s="180"/>
      <c r="C186" s="180"/>
      <c r="D186" s="181" t="s">
        <v>291</v>
      </c>
      <c r="E186" s="200">
        <f>SUM(E187,E189)</f>
        <v>41500</v>
      </c>
      <c r="F186" s="200">
        <f>SUM(F187,F189)</f>
        <v>41500</v>
      </c>
      <c r="G186" s="200">
        <f>SUM(G187,G189)</f>
        <v>7400</v>
      </c>
      <c r="H186" s="201">
        <f>SUM(H187,H189)</f>
        <v>1800</v>
      </c>
      <c r="I186" s="199">
        <f>SUM(I187,I189)</f>
        <v>5000</v>
      </c>
      <c r="J186" s="199"/>
      <c r="K186" s="199"/>
      <c r="L186" s="199"/>
    </row>
    <row r="187" spans="1:12" ht="12.75">
      <c r="A187" s="440"/>
      <c r="B187" s="442">
        <v>85153</v>
      </c>
      <c r="C187" s="226"/>
      <c r="D187" s="249" t="s">
        <v>292</v>
      </c>
      <c r="E187" s="225">
        <f>SUM(E188)</f>
        <v>500</v>
      </c>
      <c r="F187" s="225">
        <f>SUM(F188)</f>
        <v>500</v>
      </c>
      <c r="G187" s="225"/>
      <c r="H187" s="250"/>
      <c r="I187" s="224"/>
      <c r="J187" s="224"/>
      <c r="K187" s="224"/>
      <c r="L187" s="224"/>
    </row>
    <row r="188" spans="1:12" ht="12.75">
      <c r="A188" s="440"/>
      <c r="B188" s="441"/>
      <c r="C188" s="27">
        <v>4300</v>
      </c>
      <c r="D188" s="134" t="s">
        <v>241</v>
      </c>
      <c r="E188" s="155">
        <v>500</v>
      </c>
      <c r="F188" s="155">
        <v>500</v>
      </c>
      <c r="G188" s="155"/>
      <c r="H188" s="164"/>
      <c r="I188" s="145"/>
      <c r="J188" s="145"/>
      <c r="K188" s="145"/>
      <c r="L188" s="145"/>
    </row>
    <row r="189" spans="1:12" ht="12.75">
      <c r="A189" s="440"/>
      <c r="B189" s="442">
        <v>85154</v>
      </c>
      <c r="C189" s="219"/>
      <c r="D189" s="237" t="s">
        <v>293</v>
      </c>
      <c r="E189" s="245">
        <f>SUM(E190:E197)</f>
        <v>41000</v>
      </c>
      <c r="F189" s="245">
        <f>SUM(F190:F197)</f>
        <v>41000</v>
      </c>
      <c r="G189" s="245">
        <f>SUM(G190:G197)</f>
        <v>7400</v>
      </c>
      <c r="H189" s="248">
        <f>SUM(H190:H197)</f>
        <v>1800</v>
      </c>
      <c r="I189" s="244">
        <f>SUM(I190:I197)</f>
        <v>5000</v>
      </c>
      <c r="J189" s="244"/>
      <c r="K189" s="244"/>
      <c r="L189" s="244"/>
    </row>
    <row r="190" spans="1:12" ht="76.5">
      <c r="A190" s="440"/>
      <c r="B190" s="440"/>
      <c r="C190" s="123">
        <v>2830</v>
      </c>
      <c r="D190" s="132" t="s">
        <v>294</v>
      </c>
      <c r="E190" s="158">
        <v>5000</v>
      </c>
      <c r="F190" s="157">
        <v>5000</v>
      </c>
      <c r="G190" s="158"/>
      <c r="H190" s="166"/>
      <c r="I190" s="157">
        <v>5000</v>
      </c>
      <c r="J190" s="157"/>
      <c r="K190" s="157"/>
      <c r="L190" s="157"/>
    </row>
    <row r="191" spans="1:12" ht="12.75">
      <c r="A191" s="440"/>
      <c r="B191" s="440"/>
      <c r="C191" s="27">
        <v>3110</v>
      </c>
      <c r="D191" s="112" t="s">
        <v>168</v>
      </c>
      <c r="E191" s="155">
        <v>11000</v>
      </c>
      <c r="F191" s="155">
        <v>11000</v>
      </c>
      <c r="G191" s="155"/>
      <c r="H191" s="164"/>
      <c r="I191" s="145"/>
      <c r="J191" s="145"/>
      <c r="K191" s="145"/>
      <c r="L191" s="145"/>
    </row>
    <row r="192" spans="1:12" ht="25.5">
      <c r="A192" s="440"/>
      <c r="B192" s="440"/>
      <c r="C192" s="118">
        <v>4010</v>
      </c>
      <c r="D192" s="135" t="s">
        <v>248</v>
      </c>
      <c r="E192" s="153">
        <v>7400</v>
      </c>
      <c r="F192" s="153">
        <v>7400</v>
      </c>
      <c r="G192" s="153">
        <v>7400</v>
      </c>
      <c r="H192" s="188"/>
      <c r="I192" s="144"/>
      <c r="J192" s="144"/>
      <c r="K192" s="144"/>
      <c r="L192" s="144"/>
    </row>
    <row r="193" spans="1:12" ht="12.75" customHeight="1">
      <c r="A193" s="440"/>
      <c r="B193" s="440"/>
      <c r="C193" s="74">
        <v>4110</v>
      </c>
      <c r="D193" s="134" t="s">
        <v>250</v>
      </c>
      <c r="E193" s="155">
        <v>1600</v>
      </c>
      <c r="F193" s="155">
        <v>1600</v>
      </c>
      <c r="G193" s="155"/>
      <c r="H193" s="164">
        <v>1600</v>
      </c>
      <c r="I193" s="145"/>
      <c r="J193" s="145"/>
      <c r="K193" s="145"/>
      <c r="L193" s="145"/>
    </row>
    <row r="194" spans="1:12" ht="12.75">
      <c r="A194" s="440"/>
      <c r="B194" s="440"/>
      <c r="C194" s="27">
        <v>4120</v>
      </c>
      <c r="D194" s="133" t="s">
        <v>251</v>
      </c>
      <c r="E194" s="153">
        <v>200</v>
      </c>
      <c r="F194" s="153">
        <v>200</v>
      </c>
      <c r="G194" s="153"/>
      <c r="H194" s="169">
        <v>200</v>
      </c>
      <c r="I194" s="144"/>
      <c r="J194" s="144"/>
      <c r="K194" s="144"/>
      <c r="L194" s="144"/>
    </row>
    <row r="195" spans="1:12" ht="12.75">
      <c r="A195" s="440"/>
      <c r="B195" s="440"/>
      <c r="C195" s="27">
        <v>4210</v>
      </c>
      <c r="D195" s="134" t="s">
        <v>240</v>
      </c>
      <c r="E195" s="155">
        <v>2000</v>
      </c>
      <c r="F195" s="155">
        <v>2000</v>
      </c>
      <c r="G195" s="155"/>
      <c r="H195" s="164"/>
      <c r="I195" s="145"/>
      <c r="J195" s="145"/>
      <c r="K195" s="145"/>
      <c r="L195" s="145"/>
    </row>
    <row r="196" spans="1:12" ht="12.75">
      <c r="A196" s="440"/>
      <c r="B196" s="440"/>
      <c r="C196" s="27">
        <v>4300</v>
      </c>
      <c r="D196" s="134" t="s">
        <v>241</v>
      </c>
      <c r="E196" s="155">
        <v>13600</v>
      </c>
      <c r="F196" s="155">
        <v>13600</v>
      </c>
      <c r="G196" s="155"/>
      <c r="H196" s="145"/>
      <c r="I196" s="145"/>
      <c r="J196" s="145"/>
      <c r="K196" s="145"/>
      <c r="L196" s="145"/>
    </row>
    <row r="197" spans="1:12" ht="12.75">
      <c r="A197" s="440"/>
      <c r="B197" s="440"/>
      <c r="C197" s="123">
        <v>4410</v>
      </c>
      <c r="D197" s="137" t="s">
        <v>256</v>
      </c>
      <c r="E197" s="158">
        <v>200</v>
      </c>
      <c r="F197" s="158">
        <v>200</v>
      </c>
      <c r="G197" s="158"/>
      <c r="H197" s="166"/>
      <c r="I197" s="157"/>
      <c r="J197" s="157"/>
      <c r="K197" s="157"/>
      <c r="L197" s="157"/>
    </row>
    <row r="198" spans="1:12" ht="12.75">
      <c r="A198" s="413">
        <v>852</v>
      </c>
      <c r="B198" s="361"/>
      <c r="C198" s="179"/>
      <c r="D198" s="181" t="s">
        <v>296</v>
      </c>
      <c r="E198" s="200">
        <f>SUM(E199,E201,E215,E217,E220,E237)</f>
        <v>1925386</v>
      </c>
      <c r="F198" s="200">
        <f>SUM(F199,F201,F215,F217,F220,F237)</f>
        <v>1925386</v>
      </c>
      <c r="G198" s="200">
        <f>SUM(G199,G201,G215,G217,G220,G237)</f>
        <v>101521</v>
      </c>
      <c r="H198" s="201">
        <f>SUM(H199,H201,H215,H217,H220,H237)</f>
        <v>15670</v>
      </c>
      <c r="I198" s="199"/>
      <c r="J198" s="199"/>
      <c r="K198" s="199"/>
      <c r="L198" s="199"/>
    </row>
    <row r="199" spans="1:12" ht="12.75">
      <c r="A199" s="440"/>
      <c r="B199" s="355">
        <v>85202</v>
      </c>
      <c r="C199" s="236"/>
      <c r="D199" s="237" t="s">
        <v>297</v>
      </c>
      <c r="E199" s="245">
        <f>SUM(E200)</f>
        <v>38000</v>
      </c>
      <c r="F199" s="245">
        <f>SUM(F200)</f>
        <v>38000</v>
      </c>
      <c r="G199" s="245"/>
      <c r="H199" s="248"/>
      <c r="I199" s="244"/>
      <c r="J199" s="244"/>
      <c r="K199" s="244"/>
      <c r="L199" s="244"/>
    </row>
    <row r="200" spans="1:12" ht="38.25">
      <c r="A200" s="440"/>
      <c r="B200" s="354"/>
      <c r="C200" s="120">
        <v>4330</v>
      </c>
      <c r="D200" s="134" t="s">
        <v>298</v>
      </c>
      <c r="E200" s="155">
        <v>38000</v>
      </c>
      <c r="F200" s="155">
        <v>38000</v>
      </c>
      <c r="G200" s="155"/>
      <c r="H200" s="164"/>
      <c r="I200" s="145"/>
      <c r="J200" s="145"/>
      <c r="K200" s="145"/>
      <c r="L200" s="145"/>
    </row>
    <row r="201" spans="1:12" ht="63.75">
      <c r="A201" s="440"/>
      <c r="B201" s="442">
        <v>85212</v>
      </c>
      <c r="C201" s="236"/>
      <c r="D201" s="237" t="s">
        <v>299</v>
      </c>
      <c r="E201" s="245">
        <f>SUM(E202:E214)</f>
        <v>1552000</v>
      </c>
      <c r="F201" s="245">
        <f>SUM(F202:F214)</f>
        <v>1552000</v>
      </c>
      <c r="G201" s="245">
        <f>SUM(G202:G214)</f>
        <v>22920</v>
      </c>
      <c r="H201" s="248">
        <f>SUM(H202:H214)</f>
        <v>5320</v>
      </c>
      <c r="I201" s="244"/>
      <c r="J201" s="244"/>
      <c r="K201" s="244"/>
      <c r="L201" s="244"/>
    </row>
    <row r="202" spans="1:12" ht="38.25">
      <c r="A202" s="440"/>
      <c r="B202" s="440"/>
      <c r="C202" s="351">
        <v>2910</v>
      </c>
      <c r="D202" s="348" t="s">
        <v>437</v>
      </c>
      <c r="E202" s="349">
        <v>2000</v>
      </c>
      <c r="F202" s="349">
        <v>2000</v>
      </c>
      <c r="G202" s="349"/>
      <c r="H202" s="350"/>
      <c r="I202" s="323"/>
      <c r="J202" s="323"/>
      <c r="K202" s="323"/>
      <c r="L202" s="323"/>
    </row>
    <row r="203" spans="1:12" ht="12.75">
      <c r="A203" s="440"/>
      <c r="B203" s="440"/>
      <c r="C203" s="120">
        <v>3110</v>
      </c>
      <c r="D203" s="134" t="s">
        <v>168</v>
      </c>
      <c r="E203" s="155">
        <v>1515000</v>
      </c>
      <c r="F203" s="155">
        <v>1515000</v>
      </c>
      <c r="G203" s="155"/>
      <c r="H203" s="164"/>
      <c r="I203" s="145"/>
      <c r="J203" s="145"/>
      <c r="K203" s="145"/>
      <c r="L203" s="145"/>
    </row>
    <row r="204" spans="1:12" ht="25.5">
      <c r="A204" s="440"/>
      <c r="B204" s="440"/>
      <c r="C204" s="124">
        <v>4010</v>
      </c>
      <c r="D204" s="137" t="s">
        <v>248</v>
      </c>
      <c r="E204" s="158">
        <v>21520</v>
      </c>
      <c r="F204" s="158">
        <v>21520</v>
      </c>
      <c r="G204" s="158">
        <v>21520</v>
      </c>
      <c r="H204" s="166"/>
      <c r="I204" s="157"/>
      <c r="J204" s="157"/>
      <c r="K204" s="157"/>
      <c r="L204" s="145"/>
    </row>
    <row r="205" spans="1:12" ht="12.75">
      <c r="A205" s="440"/>
      <c r="B205" s="440"/>
      <c r="C205" s="121">
        <v>4040</v>
      </c>
      <c r="D205" s="210" t="s">
        <v>249</v>
      </c>
      <c r="E205" s="145">
        <v>1400</v>
      </c>
      <c r="F205" s="155">
        <v>1400</v>
      </c>
      <c r="G205" s="155">
        <v>1400</v>
      </c>
      <c r="H205" s="164"/>
      <c r="I205" s="145"/>
      <c r="J205" s="145"/>
      <c r="K205" s="145"/>
      <c r="L205" s="145"/>
    </row>
    <row r="206" spans="1:12" ht="12.75">
      <c r="A206" s="440"/>
      <c r="B206" s="440"/>
      <c r="C206" s="120">
        <v>4110</v>
      </c>
      <c r="D206" s="130" t="s">
        <v>250</v>
      </c>
      <c r="E206" s="145">
        <v>4520</v>
      </c>
      <c r="F206" s="155">
        <v>4520</v>
      </c>
      <c r="G206" s="155"/>
      <c r="H206" s="164">
        <v>4520</v>
      </c>
      <c r="I206" s="145"/>
      <c r="J206" s="145"/>
      <c r="K206" s="145"/>
      <c r="L206" s="145"/>
    </row>
    <row r="207" spans="1:12" ht="12.75">
      <c r="A207" s="440"/>
      <c r="B207" s="440"/>
      <c r="C207" s="120">
        <v>4120</v>
      </c>
      <c r="D207" s="121" t="s">
        <v>251</v>
      </c>
      <c r="E207" s="145">
        <v>800</v>
      </c>
      <c r="F207" s="155">
        <v>800</v>
      </c>
      <c r="G207" s="155"/>
      <c r="H207" s="164">
        <v>800</v>
      </c>
      <c r="I207" s="145"/>
      <c r="J207" s="145"/>
      <c r="K207" s="145"/>
      <c r="L207" s="145"/>
    </row>
    <row r="208" spans="1:12" ht="12.75">
      <c r="A208" s="440"/>
      <c r="B208" s="440"/>
      <c r="C208" s="120">
        <v>4210</v>
      </c>
      <c r="D208" s="134" t="s">
        <v>240</v>
      </c>
      <c r="E208" s="145">
        <v>1546</v>
      </c>
      <c r="F208" s="155">
        <v>1546</v>
      </c>
      <c r="G208" s="155"/>
      <c r="H208" s="164"/>
      <c r="I208" s="145"/>
      <c r="J208" s="145"/>
      <c r="K208" s="145"/>
      <c r="L208" s="145"/>
    </row>
    <row r="209" spans="1:12" ht="12.75">
      <c r="A209" s="440"/>
      <c r="B209" s="440"/>
      <c r="C209" s="124">
        <v>4300</v>
      </c>
      <c r="D209" s="137" t="s">
        <v>241</v>
      </c>
      <c r="E209" s="158">
        <v>1585</v>
      </c>
      <c r="F209" s="158">
        <v>1585</v>
      </c>
      <c r="G209" s="158"/>
      <c r="H209" s="166"/>
      <c r="I209" s="157"/>
      <c r="J209" s="157"/>
      <c r="K209" s="157"/>
      <c r="L209" s="157"/>
    </row>
    <row r="210" spans="1:12" ht="12.75">
      <c r="A210" s="440"/>
      <c r="B210" s="440"/>
      <c r="C210" s="124">
        <v>4410</v>
      </c>
      <c r="D210" s="137" t="s">
        <v>256</v>
      </c>
      <c r="E210" s="158">
        <v>1414</v>
      </c>
      <c r="F210" s="158">
        <v>1414</v>
      </c>
      <c r="G210" s="158"/>
      <c r="H210" s="166"/>
      <c r="I210" s="157"/>
      <c r="J210" s="157"/>
      <c r="K210" s="157"/>
      <c r="L210" s="157"/>
    </row>
    <row r="211" spans="1:12" ht="25.5">
      <c r="A211" s="440"/>
      <c r="B211" s="440"/>
      <c r="C211" s="116">
        <v>4440</v>
      </c>
      <c r="D211" s="135" t="s">
        <v>252</v>
      </c>
      <c r="E211" s="153">
        <v>900</v>
      </c>
      <c r="F211" s="153">
        <v>900</v>
      </c>
      <c r="G211" s="153"/>
      <c r="H211" s="169"/>
      <c r="I211" s="144"/>
      <c r="J211" s="144"/>
      <c r="K211" s="144"/>
      <c r="L211" s="144"/>
    </row>
    <row r="212" spans="1:12" ht="38.25">
      <c r="A212" s="440"/>
      <c r="B212" s="440"/>
      <c r="C212" s="120">
        <v>4700</v>
      </c>
      <c r="D212" s="134" t="s">
        <v>267</v>
      </c>
      <c r="E212" s="155">
        <v>400</v>
      </c>
      <c r="F212" s="155">
        <v>400</v>
      </c>
      <c r="G212" s="155"/>
      <c r="H212" s="164"/>
      <c r="I212" s="145"/>
      <c r="J212" s="145"/>
      <c r="K212" s="145"/>
      <c r="L212" s="145"/>
    </row>
    <row r="213" spans="1:12" ht="38.25">
      <c r="A213" s="440"/>
      <c r="B213" s="440"/>
      <c r="C213" s="120">
        <v>4740</v>
      </c>
      <c r="D213" s="134" t="s">
        <v>268</v>
      </c>
      <c r="E213" s="155">
        <v>200</v>
      </c>
      <c r="F213" s="155">
        <v>200</v>
      </c>
      <c r="G213" s="155"/>
      <c r="H213" s="164"/>
      <c r="I213" s="145"/>
      <c r="J213" s="145"/>
      <c r="K213" s="145"/>
      <c r="L213" s="145"/>
    </row>
    <row r="214" spans="1:12" ht="25.5">
      <c r="A214" s="440"/>
      <c r="B214" s="440"/>
      <c r="C214" s="7">
        <v>4750</v>
      </c>
      <c r="D214" s="112" t="s">
        <v>269</v>
      </c>
      <c r="E214" s="161">
        <v>715</v>
      </c>
      <c r="F214" s="161">
        <v>715</v>
      </c>
      <c r="G214" s="161"/>
      <c r="H214" s="171"/>
      <c r="I214" s="160"/>
      <c r="J214" s="160"/>
      <c r="K214" s="160"/>
      <c r="L214" s="160"/>
    </row>
    <row r="215" spans="1:12" ht="89.25">
      <c r="A215" s="440"/>
      <c r="B215" s="416">
        <v>85213</v>
      </c>
      <c r="C215" s="356"/>
      <c r="D215" s="231" t="s">
        <v>419</v>
      </c>
      <c r="E215" s="243">
        <f>SUM(E216)</f>
        <v>1000</v>
      </c>
      <c r="F215" s="243">
        <f>SUM(F216)</f>
        <v>1000</v>
      </c>
      <c r="G215" s="243"/>
      <c r="H215" s="252"/>
      <c r="I215" s="253"/>
      <c r="J215" s="253"/>
      <c r="K215" s="253"/>
      <c r="L215" s="253"/>
    </row>
    <row r="216" spans="1:12" ht="25.5">
      <c r="A216" s="440"/>
      <c r="B216" s="440"/>
      <c r="C216" s="7">
        <v>4130</v>
      </c>
      <c r="D216" s="112" t="s">
        <v>438</v>
      </c>
      <c r="E216" s="161">
        <v>1000</v>
      </c>
      <c r="F216" s="161">
        <v>1000</v>
      </c>
      <c r="G216" s="161"/>
      <c r="H216" s="171"/>
      <c r="I216" s="160"/>
      <c r="J216" s="160"/>
      <c r="K216" s="160"/>
      <c r="L216" s="160"/>
    </row>
    <row r="217" spans="1:12" s="108" customFormat="1" ht="38.25">
      <c r="A217" s="440"/>
      <c r="B217" s="416">
        <v>85214</v>
      </c>
      <c r="C217" s="356"/>
      <c r="D217" s="251" t="s">
        <v>300</v>
      </c>
      <c r="E217" s="243">
        <f>SUM(E218:E219)</f>
        <v>62000</v>
      </c>
      <c r="F217" s="243">
        <f>SUM(F218:F219)</f>
        <v>62000</v>
      </c>
      <c r="G217" s="243"/>
      <c r="H217" s="252"/>
      <c r="I217" s="253"/>
      <c r="J217" s="253"/>
      <c r="K217" s="253"/>
      <c r="L217" s="253"/>
    </row>
    <row r="218" spans="1:12" s="108" customFormat="1" ht="38.25">
      <c r="A218" s="440"/>
      <c r="B218" s="440"/>
      <c r="C218" s="357">
        <v>2910</v>
      </c>
      <c r="D218" s="348" t="s">
        <v>437</v>
      </c>
      <c r="E218" s="347">
        <v>5000</v>
      </c>
      <c r="F218" s="347">
        <v>5000</v>
      </c>
      <c r="G218" s="347"/>
      <c r="H218" s="352"/>
      <c r="I218" s="337"/>
      <c r="J218" s="337"/>
      <c r="K218" s="337"/>
      <c r="L218" s="337"/>
    </row>
    <row r="219" spans="1:12" ht="12.75">
      <c r="A219" s="440"/>
      <c r="B219" s="441"/>
      <c r="C219" s="121">
        <v>3110</v>
      </c>
      <c r="D219" s="112" t="s">
        <v>168</v>
      </c>
      <c r="E219" s="155">
        <v>57000</v>
      </c>
      <c r="F219" s="155">
        <v>57000</v>
      </c>
      <c r="G219" s="155"/>
      <c r="H219" s="164"/>
      <c r="I219" s="145"/>
      <c r="J219" s="145"/>
      <c r="K219" s="145"/>
      <c r="L219" s="145"/>
    </row>
    <row r="220" spans="1:12" ht="12.75">
      <c r="A220" s="440"/>
      <c r="B220" s="442">
        <v>85219</v>
      </c>
      <c r="C220" s="236"/>
      <c r="D220" s="251" t="s">
        <v>301</v>
      </c>
      <c r="E220" s="245">
        <f>SUM(E221:E236)</f>
        <v>102368</v>
      </c>
      <c r="F220" s="245">
        <f>SUM(F221:F236)</f>
        <v>102368</v>
      </c>
      <c r="G220" s="245">
        <f>SUM(G221:G236)</f>
        <v>78601</v>
      </c>
      <c r="H220" s="248">
        <f>SUM(H221:H236)</f>
        <v>10350</v>
      </c>
      <c r="I220" s="244"/>
      <c r="J220" s="244"/>
      <c r="K220" s="244"/>
      <c r="L220" s="244"/>
    </row>
    <row r="221" spans="1:12" ht="25.5">
      <c r="A221" s="440"/>
      <c r="B221" s="440"/>
      <c r="C221" s="120">
        <v>4010</v>
      </c>
      <c r="D221" s="134" t="s">
        <v>248</v>
      </c>
      <c r="E221" s="161">
        <v>72228</v>
      </c>
      <c r="F221" s="161">
        <v>72228</v>
      </c>
      <c r="G221" s="161">
        <v>72228</v>
      </c>
      <c r="H221" s="171"/>
      <c r="I221" s="160"/>
      <c r="J221" s="160"/>
      <c r="K221" s="160"/>
      <c r="L221" s="160"/>
    </row>
    <row r="222" spans="1:12" ht="12.75">
      <c r="A222" s="440"/>
      <c r="B222" s="440"/>
      <c r="C222" s="122">
        <v>4040</v>
      </c>
      <c r="D222" s="112" t="s">
        <v>249</v>
      </c>
      <c r="E222" s="155">
        <v>5673</v>
      </c>
      <c r="F222" s="155">
        <v>5673</v>
      </c>
      <c r="G222" s="155">
        <v>5673</v>
      </c>
      <c r="H222" s="155"/>
      <c r="I222" s="145"/>
      <c r="J222" s="145"/>
      <c r="K222" s="145"/>
      <c r="L222" s="145"/>
    </row>
    <row r="223" spans="1:12" ht="12.75" customHeight="1">
      <c r="A223" s="440"/>
      <c r="B223" s="440"/>
      <c r="C223" s="7">
        <v>4110</v>
      </c>
      <c r="D223" s="112" t="s">
        <v>250</v>
      </c>
      <c r="E223" s="158">
        <v>8960</v>
      </c>
      <c r="F223" s="158">
        <v>8960</v>
      </c>
      <c r="G223" s="158"/>
      <c r="H223" s="158">
        <v>8960</v>
      </c>
      <c r="I223" s="158"/>
      <c r="J223" s="157"/>
      <c r="K223" s="157"/>
      <c r="L223" s="157"/>
    </row>
    <row r="224" spans="1:12" ht="12.75">
      <c r="A224" s="440"/>
      <c r="B224" s="440"/>
      <c r="C224" s="128">
        <v>4120</v>
      </c>
      <c r="D224" s="136" t="s">
        <v>251</v>
      </c>
      <c r="E224" s="161">
        <v>1390</v>
      </c>
      <c r="F224" s="161">
        <v>1390</v>
      </c>
      <c r="G224" s="161"/>
      <c r="H224" s="161">
        <v>1390</v>
      </c>
      <c r="I224" s="161"/>
      <c r="J224" s="160"/>
      <c r="K224" s="160"/>
      <c r="L224" s="160"/>
    </row>
    <row r="225" spans="1:12" ht="12.75">
      <c r="A225" s="440"/>
      <c r="B225" s="440"/>
      <c r="C225" s="128">
        <v>4170</v>
      </c>
      <c r="D225" s="136" t="s">
        <v>259</v>
      </c>
      <c r="E225" s="161">
        <v>700</v>
      </c>
      <c r="F225" s="161">
        <v>700</v>
      </c>
      <c r="G225" s="161">
        <v>700</v>
      </c>
      <c r="H225" s="161"/>
      <c r="I225" s="161"/>
      <c r="J225" s="160"/>
      <c r="K225" s="160"/>
      <c r="L225" s="160"/>
    </row>
    <row r="226" spans="1:12" ht="12.75">
      <c r="A226" s="440"/>
      <c r="B226" s="440"/>
      <c r="C226" s="120">
        <v>4210</v>
      </c>
      <c r="D226" s="134" t="s">
        <v>240</v>
      </c>
      <c r="E226" s="155">
        <v>1200</v>
      </c>
      <c r="F226" s="155">
        <v>1200</v>
      </c>
      <c r="G226" s="155"/>
      <c r="H226" s="155"/>
      <c r="I226" s="155"/>
      <c r="J226" s="145"/>
      <c r="K226" s="145"/>
      <c r="L226" s="145"/>
    </row>
    <row r="227" spans="1:12" ht="12.75">
      <c r="A227" s="440"/>
      <c r="B227" s="440"/>
      <c r="C227" s="116">
        <v>4280</v>
      </c>
      <c r="D227" s="135" t="s">
        <v>262</v>
      </c>
      <c r="E227" s="153">
        <v>90</v>
      </c>
      <c r="F227" s="153">
        <v>90</v>
      </c>
      <c r="G227" s="153"/>
      <c r="H227" s="153"/>
      <c r="I227" s="153"/>
      <c r="J227" s="144"/>
      <c r="K227" s="144"/>
      <c r="L227" s="144"/>
    </row>
    <row r="228" spans="1:12" ht="12.75">
      <c r="A228" s="440"/>
      <c r="B228" s="440"/>
      <c r="C228" s="120">
        <v>4300</v>
      </c>
      <c r="D228" s="134" t="s">
        <v>241</v>
      </c>
      <c r="E228" s="155">
        <v>3400</v>
      </c>
      <c r="F228" s="155">
        <v>3400</v>
      </c>
      <c r="G228" s="155"/>
      <c r="H228" s="155"/>
      <c r="I228" s="155"/>
      <c r="J228" s="145"/>
      <c r="K228" s="145"/>
      <c r="L228" s="145"/>
    </row>
    <row r="229" spans="1:12" ht="25.5">
      <c r="A229" s="440"/>
      <c r="B229" s="440"/>
      <c r="C229" s="124">
        <v>4350</v>
      </c>
      <c r="D229" s="137" t="s">
        <v>263</v>
      </c>
      <c r="E229" s="158">
        <v>100</v>
      </c>
      <c r="F229" s="158">
        <v>100</v>
      </c>
      <c r="G229" s="158"/>
      <c r="H229" s="158"/>
      <c r="I229" s="158"/>
      <c r="J229" s="157"/>
      <c r="K229" s="157"/>
      <c r="L229" s="157"/>
    </row>
    <row r="230" spans="1:12" ht="38.25">
      <c r="A230" s="440"/>
      <c r="B230" s="440"/>
      <c r="C230" s="120">
        <v>4370</v>
      </c>
      <c r="D230" s="134" t="s">
        <v>255</v>
      </c>
      <c r="E230" s="155">
        <v>1000</v>
      </c>
      <c r="F230" s="155">
        <v>1000</v>
      </c>
      <c r="G230" s="155"/>
      <c r="H230" s="145"/>
      <c r="I230" s="155"/>
      <c r="J230" s="145"/>
      <c r="K230" s="145"/>
      <c r="L230" s="145"/>
    </row>
    <row r="231" spans="1:12" ht="12.75">
      <c r="A231" s="440"/>
      <c r="B231" s="440"/>
      <c r="C231" s="124">
        <v>4410</v>
      </c>
      <c r="D231" s="137" t="s">
        <v>256</v>
      </c>
      <c r="E231" s="158">
        <v>2000</v>
      </c>
      <c r="F231" s="158">
        <v>2000</v>
      </c>
      <c r="G231" s="158"/>
      <c r="H231" s="158"/>
      <c r="I231" s="158"/>
      <c r="J231" s="157"/>
      <c r="K231" s="157"/>
      <c r="L231" s="157"/>
    </row>
    <row r="232" spans="1:12" ht="12.75">
      <c r="A232" s="440"/>
      <c r="B232" s="440"/>
      <c r="C232" s="124">
        <v>4430</v>
      </c>
      <c r="D232" s="137" t="s">
        <v>245</v>
      </c>
      <c r="E232" s="158">
        <v>100</v>
      </c>
      <c r="F232" s="158">
        <v>100</v>
      </c>
      <c r="G232" s="158"/>
      <c r="H232" s="158"/>
      <c r="I232" s="158"/>
      <c r="J232" s="157"/>
      <c r="K232" s="157"/>
      <c r="L232" s="157"/>
    </row>
    <row r="233" spans="1:12" ht="25.5">
      <c r="A233" s="440"/>
      <c r="B233" s="440"/>
      <c r="C233" s="120">
        <v>4440</v>
      </c>
      <c r="D233" s="134" t="s">
        <v>252</v>
      </c>
      <c r="E233" s="155">
        <v>2727</v>
      </c>
      <c r="F233" s="155">
        <v>2727</v>
      </c>
      <c r="G233" s="155"/>
      <c r="H233" s="155"/>
      <c r="I233" s="155"/>
      <c r="J233" s="145"/>
      <c r="K233" s="145"/>
      <c r="L233" s="145"/>
    </row>
    <row r="234" spans="1:12" ht="38.25">
      <c r="A234" s="440"/>
      <c r="B234" s="440"/>
      <c r="C234" s="116">
        <v>4700</v>
      </c>
      <c r="D234" s="135" t="s">
        <v>267</v>
      </c>
      <c r="E234" s="153">
        <v>400</v>
      </c>
      <c r="F234" s="153">
        <v>400</v>
      </c>
      <c r="G234" s="153"/>
      <c r="H234" s="153"/>
      <c r="I234" s="153"/>
      <c r="J234" s="144"/>
      <c r="K234" s="144"/>
      <c r="L234" s="144"/>
    </row>
    <row r="235" spans="1:12" ht="38.25">
      <c r="A235" s="440"/>
      <c r="B235" s="440"/>
      <c r="C235" s="120">
        <v>4740</v>
      </c>
      <c r="D235" s="112" t="s">
        <v>268</v>
      </c>
      <c r="E235" s="145">
        <v>400</v>
      </c>
      <c r="F235" s="155">
        <v>400</v>
      </c>
      <c r="G235" s="155"/>
      <c r="H235" s="155"/>
      <c r="I235" s="155"/>
      <c r="J235" s="145"/>
      <c r="K235" s="145"/>
      <c r="L235" s="145"/>
    </row>
    <row r="236" spans="1:12" ht="25.5">
      <c r="A236" s="440"/>
      <c r="B236" s="441"/>
      <c r="C236" s="120">
        <v>4750</v>
      </c>
      <c r="D236" s="112" t="s">
        <v>269</v>
      </c>
      <c r="E236" s="145">
        <v>2000</v>
      </c>
      <c r="F236" s="145">
        <v>2000</v>
      </c>
      <c r="G236" s="145"/>
      <c r="H236" s="145"/>
      <c r="I236" s="145"/>
      <c r="J236" s="145"/>
      <c r="K236" s="145"/>
      <c r="L236" s="145"/>
    </row>
    <row r="237" spans="1:12" ht="12.75">
      <c r="A237" s="440"/>
      <c r="B237" s="442">
        <v>85295</v>
      </c>
      <c r="C237" s="236"/>
      <c r="D237" s="251" t="s">
        <v>302</v>
      </c>
      <c r="E237" s="244">
        <f>SUM(E238:E239)</f>
        <v>170018</v>
      </c>
      <c r="F237" s="244">
        <f>SUM(F238:F239)</f>
        <v>170018</v>
      </c>
      <c r="G237" s="244"/>
      <c r="H237" s="244"/>
      <c r="I237" s="244"/>
      <c r="J237" s="244"/>
      <c r="K237" s="244"/>
      <c r="L237" s="244"/>
    </row>
    <row r="238" spans="1:12" ht="12.75">
      <c r="A238" s="440"/>
      <c r="B238" s="440"/>
      <c r="C238" s="120">
        <v>3110</v>
      </c>
      <c r="D238" s="112" t="s">
        <v>168</v>
      </c>
      <c r="E238" s="145">
        <v>24000</v>
      </c>
      <c r="F238" s="145">
        <v>24000</v>
      </c>
      <c r="G238" s="145"/>
      <c r="H238" s="145"/>
      <c r="I238" s="145"/>
      <c r="J238" s="145"/>
      <c r="K238" s="145"/>
      <c r="L238" s="145"/>
    </row>
    <row r="239" spans="1:12" ht="12.75">
      <c r="A239" s="412"/>
      <c r="B239" s="412"/>
      <c r="C239" s="120">
        <v>4303</v>
      </c>
      <c r="D239" s="112" t="s">
        <v>241</v>
      </c>
      <c r="E239" s="145">
        <v>146018</v>
      </c>
      <c r="F239" s="145">
        <v>146018</v>
      </c>
      <c r="G239" s="145"/>
      <c r="H239" s="145"/>
      <c r="I239" s="145"/>
      <c r="J239" s="145"/>
      <c r="K239" s="145"/>
      <c r="L239" s="145"/>
    </row>
    <row r="240" spans="1:12" ht="25.5">
      <c r="A240" s="444">
        <v>853</v>
      </c>
      <c r="B240" s="325"/>
      <c r="C240" s="180"/>
      <c r="D240" s="211" t="s">
        <v>422</v>
      </c>
      <c r="E240" s="199">
        <f>SUM(E241)</f>
        <v>89044</v>
      </c>
      <c r="F240" s="199">
        <f>SUM(F241)</f>
        <v>89044</v>
      </c>
      <c r="G240" s="199">
        <f>SUM(G241)</f>
        <v>4145</v>
      </c>
      <c r="H240" s="199">
        <f>SUM(H241)</f>
        <v>605</v>
      </c>
      <c r="I240" s="199"/>
      <c r="J240" s="199"/>
      <c r="K240" s="199"/>
      <c r="L240" s="199"/>
    </row>
    <row r="241" spans="1:12" ht="12.75">
      <c r="A241" s="440"/>
      <c r="B241" s="442">
        <v>85395</v>
      </c>
      <c r="C241" s="219"/>
      <c r="D241" s="251" t="s">
        <v>302</v>
      </c>
      <c r="E241" s="244">
        <f>SUM(E242:E251)</f>
        <v>89044</v>
      </c>
      <c r="F241" s="244">
        <f>SUM(F242:F251)</f>
        <v>89044</v>
      </c>
      <c r="G241" s="244">
        <f>SUM(G242:G251)</f>
        <v>4145</v>
      </c>
      <c r="H241" s="244">
        <f>SUM(H242:H251)</f>
        <v>605</v>
      </c>
      <c r="I241" s="244"/>
      <c r="J241" s="244"/>
      <c r="K241" s="244"/>
      <c r="L241" s="244"/>
    </row>
    <row r="242" spans="1:12" ht="12.75" customHeight="1">
      <c r="A242" s="440"/>
      <c r="B242" s="440"/>
      <c r="C242" s="27">
        <v>4118</v>
      </c>
      <c r="D242" s="112" t="s">
        <v>250</v>
      </c>
      <c r="E242" s="145">
        <v>442</v>
      </c>
      <c r="F242" s="145">
        <v>442</v>
      </c>
      <c r="G242" s="145"/>
      <c r="H242" s="145">
        <v>442</v>
      </c>
      <c r="I242" s="145"/>
      <c r="J242" s="145"/>
      <c r="K242" s="145"/>
      <c r="L242" s="145"/>
    </row>
    <row r="243" spans="1:12" ht="15" customHeight="1">
      <c r="A243" s="440"/>
      <c r="B243" s="440"/>
      <c r="C243" s="27">
        <v>4119</v>
      </c>
      <c r="D243" s="112" t="s">
        <v>250</v>
      </c>
      <c r="E243" s="145">
        <v>78</v>
      </c>
      <c r="F243" s="145">
        <v>78</v>
      </c>
      <c r="G243" s="145"/>
      <c r="H243" s="145">
        <v>78</v>
      </c>
      <c r="I243" s="145"/>
      <c r="J243" s="145"/>
      <c r="K243" s="145"/>
      <c r="L243" s="145"/>
    </row>
    <row r="244" spans="1:12" ht="12.75" customHeight="1">
      <c r="A244" s="440"/>
      <c r="B244" s="440"/>
      <c r="C244" s="27">
        <v>4128</v>
      </c>
      <c r="D244" s="112" t="s">
        <v>251</v>
      </c>
      <c r="E244" s="145">
        <v>72</v>
      </c>
      <c r="F244" s="145">
        <v>72</v>
      </c>
      <c r="G244" s="145"/>
      <c r="H244" s="145">
        <v>72</v>
      </c>
      <c r="I244" s="145"/>
      <c r="J244" s="145"/>
      <c r="K244" s="145"/>
      <c r="L244" s="145"/>
    </row>
    <row r="245" spans="1:12" ht="12.75">
      <c r="A245" s="440"/>
      <c r="B245" s="440"/>
      <c r="C245" s="27">
        <v>4129</v>
      </c>
      <c r="D245" s="112" t="s">
        <v>251</v>
      </c>
      <c r="E245" s="145">
        <v>13</v>
      </c>
      <c r="F245" s="145">
        <v>13</v>
      </c>
      <c r="G245" s="145"/>
      <c r="H245" s="145">
        <v>13</v>
      </c>
      <c r="I245" s="145"/>
      <c r="J245" s="145"/>
      <c r="K245" s="145"/>
      <c r="L245" s="145"/>
    </row>
    <row r="246" spans="1:12" ht="12.75">
      <c r="A246" s="440"/>
      <c r="B246" s="440"/>
      <c r="C246" s="27">
        <v>4178</v>
      </c>
      <c r="D246" s="112" t="s">
        <v>259</v>
      </c>
      <c r="E246" s="145">
        <v>3524</v>
      </c>
      <c r="F246" s="145">
        <v>3524</v>
      </c>
      <c r="G246" s="145">
        <v>3524</v>
      </c>
      <c r="H246" s="145"/>
      <c r="I246" s="145"/>
      <c r="J246" s="145"/>
      <c r="K246" s="145"/>
      <c r="L246" s="145"/>
    </row>
    <row r="247" spans="1:12" ht="12.75">
      <c r="A247" s="440"/>
      <c r="B247" s="440"/>
      <c r="C247" s="27">
        <v>4179</v>
      </c>
      <c r="D247" s="112" t="s">
        <v>259</v>
      </c>
      <c r="E247" s="145">
        <v>621</v>
      </c>
      <c r="F247" s="145">
        <v>621</v>
      </c>
      <c r="G247" s="145">
        <v>621</v>
      </c>
      <c r="H247" s="145"/>
      <c r="I247" s="145"/>
      <c r="J247" s="145"/>
      <c r="K247" s="145"/>
      <c r="L247" s="145"/>
    </row>
    <row r="248" spans="1:12" ht="12.75">
      <c r="A248" s="440"/>
      <c r="B248" s="440"/>
      <c r="C248" s="27">
        <v>4218</v>
      </c>
      <c r="D248" s="112" t="s">
        <v>240</v>
      </c>
      <c r="E248" s="145">
        <v>170</v>
      </c>
      <c r="F248" s="145">
        <v>170</v>
      </c>
      <c r="G248" s="145"/>
      <c r="H248" s="145"/>
      <c r="I248" s="145"/>
      <c r="J248" s="145"/>
      <c r="K248" s="145"/>
      <c r="L248" s="145"/>
    </row>
    <row r="249" spans="1:12" ht="12.75">
      <c r="A249" s="440"/>
      <c r="B249" s="440"/>
      <c r="C249" s="27">
        <v>4219</v>
      </c>
      <c r="D249" s="112" t="s">
        <v>240</v>
      </c>
      <c r="E249" s="145">
        <v>30</v>
      </c>
      <c r="F249" s="145">
        <v>30</v>
      </c>
      <c r="G249" s="145"/>
      <c r="H249" s="145"/>
      <c r="I249" s="145"/>
      <c r="J249" s="145"/>
      <c r="K249" s="145"/>
      <c r="L249" s="145"/>
    </row>
    <row r="250" spans="1:12" ht="12.75">
      <c r="A250" s="440"/>
      <c r="B250" s="440"/>
      <c r="C250" s="27">
        <v>4308</v>
      </c>
      <c r="D250" s="112" t="s">
        <v>241</v>
      </c>
      <c r="E250" s="145">
        <v>71480</v>
      </c>
      <c r="F250" s="145">
        <v>71480</v>
      </c>
      <c r="G250" s="145"/>
      <c r="H250" s="145"/>
      <c r="I250" s="145"/>
      <c r="J250" s="145"/>
      <c r="K250" s="145"/>
      <c r="L250" s="145"/>
    </row>
    <row r="251" spans="1:12" ht="12.75">
      <c r="A251" s="441"/>
      <c r="B251" s="441"/>
      <c r="C251" s="27">
        <v>4309</v>
      </c>
      <c r="D251" s="112" t="s">
        <v>241</v>
      </c>
      <c r="E251" s="145">
        <v>12614</v>
      </c>
      <c r="F251" s="145">
        <v>12614</v>
      </c>
      <c r="G251" s="145"/>
      <c r="H251" s="145"/>
      <c r="I251" s="145"/>
      <c r="J251" s="145"/>
      <c r="K251" s="145"/>
      <c r="L251" s="145"/>
    </row>
    <row r="252" spans="1:12" ht="25.5">
      <c r="A252" s="443">
        <v>900</v>
      </c>
      <c r="B252" s="180"/>
      <c r="C252" s="180"/>
      <c r="D252" s="211" t="s">
        <v>303</v>
      </c>
      <c r="E252" s="199">
        <f>SUM(E253,E255,E258,E261)</f>
        <v>391740</v>
      </c>
      <c r="F252" s="199">
        <f>SUM(F253,F255,F258,F261)</f>
        <v>270000</v>
      </c>
      <c r="G252" s="199"/>
      <c r="H252" s="199"/>
      <c r="I252" s="199"/>
      <c r="J252" s="199"/>
      <c r="K252" s="180"/>
      <c r="L252" s="199">
        <f>SUM(L253,L255,L258,L261)</f>
        <v>121740</v>
      </c>
    </row>
    <row r="253" spans="1:12" ht="12.75">
      <c r="A253" s="440"/>
      <c r="B253" s="442">
        <v>90002</v>
      </c>
      <c r="C253" s="219"/>
      <c r="D253" s="251" t="s">
        <v>439</v>
      </c>
      <c r="E253" s="244">
        <f>SUM(E254)</f>
        <v>41940</v>
      </c>
      <c r="F253" s="244"/>
      <c r="G253" s="244"/>
      <c r="H253" s="244"/>
      <c r="I253" s="244"/>
      <c r="J253" s="244"/>
      <c r="K253" s="219"/>
      <c r="L253" s="244">
        <f>SUM(L254)</f>
        <v>41940</v>
      </c>
    </row>
    <row r="254" spans="1:12" ht="25.5">
      <c r="A254" s="440"/>
      <c r="B254" s="441"/>
      <c r="C254" s="27">
        <v>6050</v>
      </c>
      <c r="D254" s="112" t="s">
        <v>242</v>
      </c>
      <c r="E254" s="145">
        <v>41940</v>
      </c>
      <c r="F254" s="145"/>
      <c r="G254" s="145"/>
      <c r="H254" s="145"/>
      <c r="I254" s="145"/>
      <c r="J254" s="145"/>
      <c r="K254" s="27"/>
      <c r="L254" s="145">
        <v>41940</v>
      </c>
    </row>
    <row r="255" spans="1:12" ht="12.75">
      <c r="A255" s="440"/>
      <c r="B255" s="442">
        <v>90003</v>
      </c>
      <c r="C255" s="219"/>
      <c r="D255" s="251" t="s">
        <v>304</v>
      </c>
      <c r="E255" s="244">
        <f>SUM(E256:E257)</f>
        <v>154000</v>
      </c>
      <c r="F255" s="244">
        <f>SUM(F256:F257)</f>
        <v>154000</v>
      </c>
      <c r="G255" s="244"/>
      <c r="H255" s="244"/>
      <c r="I255" s="244"/>
      <c r="J255" s="244"/>
      <c r="K255" s="219"/>
      <c r="L255" s="244"/>
    </row>
    <row r="256" spans="1:12" ht="12.75">
      <c r="A256" s="440"/>
      <c r="B256" s="440"/>
      <c r="C256" s="27">
        <v>4210</v>
      </c>
      <c r="D256" s="112" t="s">
        <v>240</v>
      </c>
      <c r="E256" s="145">
        <v>2000</v>
      </c>
      <c r="F256" s="145">
        <v>2000</v>
      </c>
      <c r="G256" s="145"/>
      <c r="H256" s="145"/>
      <c r="I256" s="145"/>
      <c r="J256" s="145"/>
      <c r="K256" s="27"/>
      <c r="L256" s="145"/>
    </row>
    <row r="257" spans="1:12" ht="12.75">
      <c r="A257" s="440"/>
      <c r="B257" s="441"/>
      <c r="C257" s="27">
        <v>4300</v>
      </c>
      <c r="D257" s="112" t="s">
        <v>241</v>
      </c>
      <c r="E257" s="145">
        <v>152000</v>
      </c>
      <c r="F257" s="145">
        <v>152000</v>
      </c>
      <c r="G257" s="145"/>
      <c r="H257" s="145"/>
      <c r="I257" s="145"/>
      <c r="J257" s="145"/>
      <c r="K257" s="27"/>
      <c r="L257" s="145"/>
    </row>
    <row r="258" spans="1:12" ht="12.75">
      <c r="A258" s="440"/>
      <c r="B258" s="442">
        <v>90015</v>
      </c>
      <c r="C258" s="219"/>
      <c r="D258" s="251" t="s">
        <v>305</v>
      </c>
      <c r="E258" s="244">
        <f>SUM(E259:E260)</f>
        <v>189800</v>
      </c>
      <c r="F258" s="244">
        <f>SUM(F259:F260)</f>
        <v>110000</v>
      </c>
      <c r="G258" s="244"/>
      <c r="H258" s="244"/>
      <c r="I258" s="244"/>
      <c r="J258" s="244"/>
      <c r="K258" s="219"/>
      <c r="L258" s="244">
        <f>SUM(L259:L260)</f>
        <v>79800</v>
      </c>
    </row>
    <row r="259" spans="1:12" ht="12.75">
      <c r="A259" s="440"/>
      <c r="B259" s="440"/>
      <c r="C259" s="27">
        <v>4260</v>
      </c>
      <c r="D259" s="112" t="s">
        <v>260</v>
      </c>
      <c r="E259" s="145">
        <v>110000</v>
      </c>
      <c r="F259" s="145">
        <v>110000</v>
      </c>
      <c r="G259" s="145"/>
      <c r="H259" s="145"/>
      <c r="I259" s="145"/>
      <c r="J259" s="145"/>
      <c r="K259" s="27"/>
      <c r="L259" s="145"/>
    </row>
    <row r="260" spans="1:12" ht="25.5">
      <c r="A260" s="440"/>
      <c r="B260" s="441"/>
      <c r="C260" s="27">
        <v>6050</v>
      </c>
      <c r="D260" s="112" t="s">
        <v>242</v>
      </c>
      <c r="E260" s="145">
        <v>79800</v>
      </c>
      <c r="F260" s="145"/>
      <c r="G260" s="145"/>
      <c r="H260" s="145"/>
      <c r="I260" s="145"/>
      <c r="J260" s="145"/>
      <c r="K260" s="27"/>
      <c r="L260" s="145">
        <v>79800</v>
      </c>
    </row>
    <row r="261" spans="1:12" ht="12.75">
      <c r="A261" s="440"/>
      <c r="B261" s="442">
        <v>90095</v>
      </c>
      <c r="C261" s="219"/>
      <c r="D261" s="251" t="s">
        <v>302</v>
      </c>
      <c r="E261" s="244">
        <f>SUM(E262)</f>
        <v>6000</v>
      </c>
      <c r="F261" s="244">
        <f>SUM(F262)</f>
        <v>6000</v>
      </c>
      <c r="G261" s="244"/>
      <c r="H261" s="244"/>
      <c r="I261" s="244"/>
      <c r="J261" s="244"/>
      <c r="K261" s="219"/>
      <c r="L261" s="244"/>
    </row>
    <row r="262" spans="1:12" ht="12.75">
      <c r="A262" s="441"/>
      <c r="B262" s="441"/>
      <c r="C262" s="27">
        <v>4260</v>
      </c>
      <c r="D262" s="112" t="s">
        <v>260</v>
      </c>
      <c r="E262" s="145">
        <v>6000</v>
      </c>
      <c r="F262" s="145">
        <v>6000</v>
      </c>
      <c r="G262" s="145"/>
      <c r="H262" s="145"/>
      <c r="I262" s="145"/>
      <c r="J262" s="145"/>
      <c r="K262" s="27"/>
      <c r="L262" s="145"/>
    </row>
    <row r="263" spans="1:12" ht="25.5">
      <c r="A263" s="443">
        <v>921</v>
      </c>
      <c r="B263" s="180"/>
      <c r="C263" s="180"/>
      <c r="D263" s="211" t="s">
        <v>306</v>
      </c>
      <c r="E263" s="199">
        <f>SUM(E264)</f>
        <v>70000</v>
      </c>
      <c r="F263" s="199">
        <f>SUM(F264)</f>
        <v>70000</v>
      </c>
      <c r="G263" s="199"/>
      <c r="H263" s="199"/>
      <c r="I263" s="199">
        <f>SUM(I264)</f>
        <v>70000</v>
      </c>
      <c r="J263" s="199"/>
      <c r="K263" s="180"/>
      <c r="L263" s="199"/>
    </row>
    <row r="264" spans="1:12" ht="12.75">
      <c r="A264" s="440"/>
      <c r="B264" s="442">
        <v>92116</v>
      </c>
      <c r="C264" s="219"/>
      <c r="D264" s="251" t="s">
        <v>307</v>
      </c>
      <c r="E264" s="244">
        <f>SUM(E265)</f>
        <v>70000</v>
      </c>
      <c r="F264" s="244">
        <f>SUM(F265)</f>
        <v>70000</v>
      </c>
      <c r="G264" s="244"/>
      <c r="H264" s="244"/>
      <c r="I264" s="244">
        <f>SUM(I265)</f>
        <v>70000</v>
      </c>
      <c r="J264" s="244"/>
      <c r="K264" s="219"/>
      <c r="L264" s="244"/>
    </row>
    <row r="265" spans="1:12" ht="25.5">
      <c r="A265" s="441"/>
      <c r="B265" s="441"/>
      <c r="C265" s="27">
        <v>2480</v>
      </c>
      <c r="D265" s="112" t="s">
        <v>308</v>
      </c>
      <c r="E265" s="145">
        <v>70000</v>
      </c>
      <c r="F265" s="145">
        <v>70000</v>
      </c>
      <c r="G265" s="145"/>
      <c r="H265" s="145"/>
      <c r="I265" s="145">
        <v>70000</v>
      </c>
      <c r="J265" s="145"/>
      <c r="K265" s="27"/>
      <c r="L265" s="145"/>
    </row>
    <row r="266" spans="1:12" ht="12.75">
      <c r="A266" s="443">
        <v>926</v>
      </c>
      <c r="B266" s="180"/>
      <c r="C266" s="180"/>
      <c r="D266" s="211" t="s">
        <v>309</v>
      </c>
      <c r="E266" s="199">
        <f>SUM(E267)</f>
        <v>8100</v>
      </c>
      <c r="F266" s="199">
        <f>SUM(F267)</f>
        <v>8100</v>
      </c>
      <c r="G266" s="199"/>
      <c r="H266" s="199"/>
      <c r="I266" s="199"/>
      <c r="J266" s="199"/>
      <c r="K266" s="180"/>
      <c r="L266" s="199"/>
    </row>
    <row r="267" spans="1:12" ht="25.5">
      <c r="A267" s="440"/>
      <c r="B267" s="442">
        <v>92605</v>
      </c>
      <c r="C267" s="219"/>
      <c r="D267" s="251" t="s">
        <v>310</v>
      </c>
      <c r="E267" s="244">
        <f>SUM(E268:E270)</f>
        <v>8100</v>
      </c>
      <c r="F267" s="244">
        <f>SUM(F268:F270)</f>
        <v>8100</v>
      </c>
      <c r="G267" s="244"/>
      <c r="H267" s="244"/>
      <c r="I267" s="244"/>
      <c r="J267" s="244"/>
      <c r="K267" s="219"/>
      <c r="L267" s="244"/>
    </row>
    <row r="268" spans="1:12" ht="12.75">
      <c r="A268" s="440"/>
      <c r="B268" s="440"/>
      <c r="C268" s="27">
        <v>4210</v>
      </c>
      <c r="D268" s="112" t="s">
        <v>240</v>
      </c>
      <c r="E268" s="145">
        <v>3000</v>
      </c>
      <c r="F268" s="145">
        <v>3000</v>
      </c>
      <c r="G268" s="145"/>
      <c r="H268" s="145"/>
      <c r="I268" s="145"/>
      <c r="J268" s="145"/>
      <c r="K268" s="27"/>
      <c r="L268" s="145"/>
    </row>
    <row r="269" spans="1:12" ht="12.75">
      <c r="A269" s="440"/>
      <c r="B269" s="440"/>
      <c r="C269" s="27">
        <v>4300</v>
      </c>
      <c r="D269" s="112" t="s">
        <v>241</v>
      </c>
      <c r="E269" s="145">
        <v>5000</v>
      </c>
      <c r="F269" s="145">
        <v>5000</v>
      </c>
      <c r="G269" s="145"/>
      <c r="H269" s="145"/>
      <c r="I269" s="145"/>
      <c r="J269" s="145"/>
      <c r="K269" s="27"/>
      <c r="L269" s="145"/>
    </row>
    <row r="270" spans="1:12" ht="13.5" thickBot="1">
      <c r="A270" s="414"/>
      <c r="B270" s="414"/>
      <c r="C270" s="74">
        <v>4410</v>
      </c>
      <c r="D270" s="111" t="s">
        <v>256</v>
      </c>
      <c r="E270" s="160">
        <v>100</v>
      </c>
      <c r="F270" s="160">
        <v>100</v>
      </c>
      <c r="G270" s="160"/>
      <c r="H270" s="160"/>
      <c r="I270" s="160"/>
      <c r="J270" s="160"/>
      <c r="K270" s="74"/>
      <c r="L270" s="160"/>
    </row>
    <row r="271" spans="1:12" ht="14.25" thickBot="1" thickTop="1">
      <c r="A271" s="259"/>
      <c r="B271" s="212"/>
      <c r="C271" s="212"/>
      <c r="D271" s="213" t="s">
        <v>311</v>
      </c>
      <c r="E271" s="214">
        <f>SUM(E8,E13,E20,E24,E64,E67,E83,E94,E98,E102,E186,E198,E240,E252,E263,E266)</f>
        <v>11142778</v>
      </c>
      <c r="F271" s="214">
        <f>SUM(F8,F13,F20,F24,F64,F67,F83,F94,F98,F102,F186,F198,F240,F252,F263,F266)</f>
        <v>8359184</v>
      </c>
      <c r="G271" s="214">
        <f>SUM(G8,G13,G20,G24,G64,G67,G83,G98,G102,G186,G198,G240,G252,G263,G266)</f>
        <v>3431424</v>
      </c>
      <c r="H271" s="214">
        <f>SUM(H8,H13,H20,H24,H64,H67,H83,H98,H102,H186,H198,H240,H263,H266)</f>
        <v>641268</v>
      </c>
      <c r="I271" s="214">
        <f>SUM(I8,I13,I20,I24,I64,I67,I94,I102,I98,I186,I198,I240,I252,I263,I266)</f>
        <v>75000</v>
      </c>
      <c r="J271" s="214">
        <f>SUM(J94)</f>
        <v>160000</v>
      </c>
      <c r="K271" s="212"/>
      <c r="L271" s="214">
        <f>SUM(L8,L13,L24,L64,L67,L83,L98,L102,L186,L198,L240,L252,L263,L266)</f>
        <v>2746094</v>
      </c>
    </row>
    <row r="272" ht="13.5" thickTop="1">
      <c r="A272" s="260"/>
    </row>
  </sheetData>
  <mergeCells count="62">
    <mergeCell ref="A263:A265"/>
    <mergeCell ref="B264:B265"/>
    <mergeCell ref="A266:A270"/>
    <mergeCell ref="B267:B270"/>
    <mergeCell ref="A240:A251"/>
    <mergeCell ref="B241:B251"/>
    <mergeCell ref="A252:A262"/>
    <mergeCell ref="B253:B254"/>
    <mergeCell ref="B255:B257"/>
    <mergeCell ref="B258:B260"/>
    <mergeCell ref="B261:B262"/>
    <mergeCell ref="A198:A239"/>
    <mergeCell ref="B201:B214"/>
    <mergeCell ref="B215:B216"/>
    <mergeCell ref="B217:B219"/>
    <mergeCell ref="B220:B236"/>
    <mergeCell ref="B237:B239"/>
    <mergeCell ref="B175:B185"/>
    <mergeCell ref="A186:A197"/>
    <mergeCell ref="B187:B188"/>
    <mergeCell ref="B189:B197"/>
    <mergeCell ref="A98:A101"/>
    <mergeCell ref="B99:B101"/>
    <mergeCell ref="A102:A185"/>
    <mergeCell ref="B103:B124"/>
    <mergeCell ref="B125:B133"/>
    <mergeCell ref="B134:B154"/>
    <mergeCell ref="B155:B159"/>
    <mergeCell ref="B160:B161"/>
    <mergeCell ref="B162:B165"/>
    <mergeCell ref="B166:B174"/>
    <mergeCell ref="A83:A93"/>
    <mergeCell ref="B84:B93"/>
    <mergeCell ref="A94:A97"/>
    <mergeCell ref="B95:B97"/>
    <mergeCell ref="A64:A66"/>
    <mergeCell ref="B65:B66"/>
    <mergeCell ref="A67:A82"/>
    <mergeCell ref="B68:B78"/>
    <mergeCell ref="B79:B82"/>
    <mergeCell ref="A20:A23"/>
    <mergeCell ref="B21:B23"/>
    <mergeCell ref="A24:A63"/>
    <mergeCell ref="B25:B30"/>
    <mergeCell ref="B31:B36"/>
    <mergeCell ref="B37:B60"/>
    <mergeCell ref="B61:B63"/>
    <mergeCell ref="A8:A12"/>
    <mergeCell ref="B9:B10"/>
    <mergeCell ref="B11:B12"/>
    <mergeCell ref="A13:A19"/>
    <mergeCell ref="B16:B19"/>
    <mergeCell ref="L5:L6"/>
    <mergeCell ref="C4:C6"/>
    <mergeCell ref="A1:L1"/>
    <mergeCell ref="E4:E6"/>
    <mergeCell ref="A4:A6"/>
    <mergeCell ref="D4:D6"/>
    <mergeCell ref="B4:B6"/>
    <mergeCell ref="F4:L4"/>
    <mergeCell ref="G5:K5"/>
    <mergeCell ref="F5:F6"/>
  </mergeCells>
  <printOptions horizontalCentered="1"/>
  <pageMargins left="0.3937007874015748" right="0.3937007874015748" top="0.7874015748031497" bottom="0.7874015748031497" header="0.11811023622047245" footer="0.5118110236220472"/>
  <pageSetup horizontalDpi="600" verticalDpi="600" orientation="landscape" paperSize="9" scale="95" r:id="rId1"/>
  <headerFooter alignWithMargins="0">
    <oddHeader>&amp;RZałącznik nr 2
do Uchwały Rady Gminy nr XI/45/08
z dnia  29.12.2008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workbookViewId="0" topLeftCell="A1">
      <selection activeCell="F12" sqref="F1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3" width="9.875" style="2" customWidth="1"/>
    <col min="14" max="14" width="9.625" style="2" customWidth="1"/>
    <col min="15" max="15" width="16.75390625" style="2" customWidth="1"/>
    <col min="16" max="16384" width="9.125" style="2" customWidth="1"/>
  </cols>
  <sheetData>
    <row r="1" spans="1:15" ht="18">
      <c r="A1" s="415" t="s">
        <v>393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</row>
    <row r="2" spans="1:15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2" t="s">
        <v>43</v>
      </c>
    </row>
    <row r="3" spans="1:15" s="63" customFormat="1" ht="19.5" customHeight="1">
      <c r="A3" s="409" t="s">
        <v>64</v>
      </c>
      <c r="B3" s="409" t="s">
        <v>2</v>
      </c>
      <c r="C3" s="409" t="s">
        <v>42</v>
      </c>
      <c r="D3" s="409" t="s">
        <v>157</v>
      </c>
      <c r="E3" s="410" t="s">
        <v>139</v>
      </c>
      <c r="F3" s="410" t="s">
        <v>152</v>
      </c>
      <c r="G3" s="410" t="s">
        <v>91</v>
      </c>
      <c r="H3" s="410"/>
      <c r="I3" s="410"/>
      <c r="J3" s="410"/>
      <c r="K3" s="410"/>
      <c r="L3" s="410"/>
      <c r="M3" s="410"/>
      <c r="N3" s="410"/>
      <c r="O3" s="410" t="s">
        <v>158</v>
      </c>
    </row>
    <row r="4" spans="1:15" s="63" customFormat="1" ht="19.5" customHeight="1">
      <c r="A4" s="409"/>
      <c r="B4" s="409"/>
      <c r="C4" s="409"/>
      <c r="D4" s="409"/>
      <c r="E4" s="410"/>
      <c r="F4" s="410"/>
      <c r="G4" s="410" t="s">
        <v>391</v>
      </c>
      <c r="H4" s="410" t="s">
        <v>215</v>
      </c>
      <c r="I4" s="410"/>
      <c r="J4" s="410"/>
      <c r="K4" s="410"/>
      <c r="L4" s="410" t="s">
        <v>356</v>
      </c>
      <c r="M4" s="411" t="s">
        <v>383</v>
      </c>
      <c r="N4" s="410" t="s">
        <v>392</v>
      </c>
      <c r="O4" s="410"/>
    </row>
    <row r="5" spans="1:15" s="63" customFormat="1" ht="29.25" customHeight="1">
      <c r="A5" s="409"/>
      <c r="B5" s="409"/>
      <c r="C5" s="409"/>
      <c r="D5" s="409"/>
      <c r="E5" s="410"/>
      <c r="F5" s="410"/>
      <c r="G5" s="410"/>
      <c r="H5" s="410" t="s">
        <v>159</v>
      </c>
      <c r="I5" s="410" t="s">
        <v>137</v>
      </c>
      <c r="J5" s="410" t="s">
        <v>220</v>
      </c>
      <c r="K5" s="410" t="s">
        <v>138</v>
      </c>
      <c r="L5" s="410"/>
      <c r="M5" s="400"/>
      <c r="N5" s="410"/>
      <c r="O5" s="410"/>
    </row>
    <row r="6" spans="1:15" s="63" customFormat="1" ht="19.5" customHeight="1">
      <c r="A6" s="409"/>
      <c r="B6" s="409"/>
      <c r="C6" s="409"/>
      <c r="D6" s="409"/>
      <c r="E6" s="410"/>
      <c r="F6" s="410"/>
      <c r="G6" s="410"/>
      <c r="H6" s="410"/>
      <c r="I6" s="410"/>
      <c r="J6" s="410"/>
      <c r="K6" s="410"/>
      <c r="L6" s="410"/>
      <c r="M6" s="400"/>
      <c r="N6" s="410"/>
      <c r="O6" s="410"/>
    </row>
    <row r="7" spans="1:15" s="63" customFormat="1" ht="19.5" customHeight="1">
      <c r="A7" s="409"/>
      <c r="B7" s="409"/>
      <c r="C7" s="409"/>
      <c r="D7" s="409"/>
      <c r="E7" s="410"/>
      <c r="F7" s="410"/>
      <c r="G7" s="410"/>
      <c r="H7" s="410"/>
      <c r="I7" s="410"/>
      <c r="J7" s="410"/>
      <c r="K7" s="410"/>
      <c r="L7" s="410"/>
      <c r="M7" s="401"/>
      <c r="N7" s="410"/>
      <c r="O7" s="410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/>
      <c r="N8" s="23">
        <v>13</v>
      </c>
      <c r="O8" s="23">
        <v>14</v>
      </c>
    </row>
    <row r="9" spans="1:15" ht="77.25" customHeight="1">
      <c r="A9" s="41" t="s">
        <v>13</v>
      </c>
      <c r="B9" s="26">
        <v>900</v>
      </c>
      <c r="C9" s="26">
        <v>90015</v>
      </c>
      <c r="D9" s="26">
        <v>6050</v>
      </c>
      <c r="E9" s="106" t="s">
        <v>382</v>
      </c>
      <c r="F9" s="279">
        <v>252804</v>
      </c>
      <c r="G9" s="279">
        <v>79800</v>
      </c>
      <c r="H9" s="279">
        <v>79800</v>
      </c>
      <c r="I9" s="279"/>
      <c r="J9" s="295" t="s">
        <v>160</v>
      </c>
      <c r="K9" s="279"/>
      <c r="L9" s="279">
        <v>84000</v>
      </c>
      <c r="M9" s="279">
        <v>89004</v>
      </c>
      <c r="N9" s="279">
        <v>0</v>
      </c>
      <c r="O9" s="106" t="s">
        <v>227</v>
      </c>
    </row>
    <row r="10" spans="1:15" ht="77.25" customHeight="1">
      <c r="A10" s="372" t="s">
        <v>14</v>
      </c>
      <c r="B10" s="123">
        <v>801</v>
      </c>
      <c r="C10" s="123">
        <v>80101</v>
      </c>
      <c r="D10" s="123">
        <v>6050</v>
      </c>
      <c r="E10" s="132" t="s">
        <v>465</v>
      </c>
      <c r="F10" s="157">
        <v>611824</v>
      </c>
      <c r="G10" s="157">
        <v>50000</v>
      </c>
      <c r="H10" s="157">
        <v>50000</v>
      </c>
      <c r="I10" s="157"/>
      <c r="J10" s="295" t="s">
        <v>160</v>
      </c>
      <c r="K10" s="157"/>
      <c r="L10" s="157">
        <v>561824</v>
      </c>
      <c r="M10" s="157"/>
      <c r="N10" s="157"/>
      <c r="O10" s="132"/>
    </row>
    <row r="11" spans="1:15" ht="51">
      <c r="A11" s="42"/>
      <c r="B11" s="27"/>
      <c r="C11" s="27"/>
      <c r="D11" s="27"/>
      <c r="E11" s="112"/>
      <c r="F11" s="145"/>
      <c r="G11" s="145"/>
      <c r="H11" s="145"/>
      <c r="I11" s="145"/>
      <c r="J11" s="321" t="s">
        <v>160</v>
      </c>
      <c r="K11" s="145"/>
      <c r="L11" s="145"/>
      <c r="M11" s="145"/>
      <c r="N11" s="145"/>
      <c r="O11" s="112"/>
    </row>
    <row r="12" spans="1:15" ht="12.75">
      <c r="A12" s="402" t="s">
        <v>149</v>
      </c>
      <c r="B12" s="403"/>
      <c r="C12" s="403"/>
      <c r="D12" s="403"/>
      <c r="E12" s="404"/>
      <c r="F12" s="296">
        <f>SUM(F9:F11)</f>
        <v>864628</v>
      </c>
      <c r="G12" s="297">
        <f>SUM(G9:G11)</f>
        <v>129800</v>
      </c>
      <c r="H12" s="296">
        <f>SUM(H9:H11)</f>
        <v>129800</v>
      </c>
      <c r="I12" s="296"/>
      <c r="J12" s="296"/>
      <c r="K12" s="296"/>
      <c r="L12" s="296">
        <f>SUM(L9:L11)</f>
        <v>645824</v>
      </c>
      <c r="M12" s="296">
        <f>SUM(M9:M11)</f>
        <v>89004</v>
      </c>
      <c r="N12" s="296">
        <v>0</v>
      </c>
      <c r="O12" s="95" t="s">
        <v>51</v>
      </c>
    </row>
    <row r="14" ht="12.75">
      <c r="A14" s="2" t="s">
        <v>87</v>
      </c>
    </row>
    <row r="15" ht="12.75">
      <c r="A15" s="2" t="s">
        <v>84</v>
      </c>
    </row>
    <row r="16" ht="12.75">
      <c r="A16" s="2" t="s">
        <v>85</v>
      </c>
    </row>
    <row r="17" ht="12.75">
      <c r="A17" s="2" t="s">
        <v>86</v>
      </c>
    </row>
    <row r="19" ht="12.75">
      <c r="A19" s="103" t="s">
        <v>219</v>
      </c>
    </row>
  </sheetData>
  <mergeCells count="19">
    <mergeCell ref="M4:M7"/>
    <mergeCell ref="L4:L7"/>
    <mergeCell ref="A12:E12"/>
    <mergeCell ref="H4:K4"/>
    <mergeCell ref="H5:H7"/>
    <mergeCell ref="I5:I7"/>
    <mergeCell ref="J5:J7"/>
    <mergeCell ref="K5:K7"/>
    <mergeCell ref="D3:D7"/>
    <mergeCell ref="A1:O1"/>
    <mergeCell ref="A3:A7"/>
    <mergeCell ref="B3:B7"/>
    <mergeCell ref="C3:C7"/>
    <mergeCell ref="E3:E7"/>
    <mergeCell ref="G3:N3"/>
    <mergeCell ref="O3:O7"/>
    <mergeCell ref="G4:G7"/>
    <mergeCell ref="F3:F7"/>
    <mergeCell ref="N4:N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88" r:id="rId1"/>
  <headerFooter alignWithMargins="0">
    <oddHeader xml:space="preserve">&amp;R&amp;9Załącznik Nr 3 do Uchwały Rady Gminy Nr VIII/39/09 z dnia 20.08.2009
Załącznik nr 3
do  Uchwały Rady Gminy 
Nr XI/45/08  
z dnia 29.12.2008r.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7">
      <selection activeCell="K25" sqref="K25:K26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6" width="15.625" style="2" customWidth="1"/>
    <col min="7" max="7" width="12.00390625" style="2" customWidth="1"/>
    <col min="8" max="8" width="12.75390625" style="2" customWidth="1"/>
    <col min="9" max="10" width="10.125" style="2" customWidth="1"/>
    <col min="11" max="11" width="13.125" style="2" customWidth="1"/>
    <col min="12" max="12" width="11.25390625" style="2" customWidth="1"/>
    <col min="13" max="13" width="16.75390625" style="2" customWidth="1"/>
    <col min="14" max="16384" width="9.125" style="2" customWidth="1"/>
  </cols>
  <sheetData>
    <row r="1" spans="1:13" ht="18">
      <c r="A1" s="415" t="s">
        <v>394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1:13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2" t="s">
        <v>43</v>
      </c>
    </row>
    <row r="3" spans="1:13" s="63" customFormat="1" ht="19.5" customHeight="1">
      <c r="A3" s="409" t="s">
        <v>64</v>
      </c>
      <c r="B3" s="409" t="s">
        <v>2</v>
      </c>
      <c r="C3" s="409" t="s">
        <v>42</v>
      </c>
      <c r="D3" s="409" t="s">
        <v>157</v>
      </c>
      <c r="E3" s="410" t="s">
        <v>161</v>
      </c>
      <c r="F3" s="411" t="s">
        <v>463</v>
      </c>
      <c r="G3" s="410" t="s">
        <v>482</v>
      </c>
      <c r="H3" s="410" t="s">
        <v>91</v>
      </c>
      <c r="I3" s="410"/>
      <c r="J3" s="410"/>
      <c r="K3" s="410"/>
      <c r="L3" s="410"/>
      <c r="M3" s="410" t="s">
        <v>158</v>
      </c>
    </row>
    <row r="4" spans="1:13" s="63" customFormat="1" ht="19.5" customHeight="1">
      <c r="A4" s="409"/>
      <c r="B4" s="409"/>
      <c r="C4" s="409"/>
      <c r="D4" s="409"/>
      <c r="E4" s="410"/>
      <c r="F4" s="400"/>
      <c r="G4" s="410"/>
      <c r="H4" s="410" t="s">
        <v>396</v>
      </c>
      <c r="I4" s="410" t="s">
        <v>215</v>
      </c>
      <c r="J4" s="410"/>
      <c r="K4" s="410"/>
      <c r="L4" s="410"/>
      <c r="M4" s="410"/>
    </row>
    <row r="5" spans="1:13" s="63" customFormat="1" ht="29.25" customHeight="1">
      <c r="A5" s="409"/>
      <c r="B5" s="409"/>
      <c r="C5" s="409"/>
      <c r="D5" s="409"/>
      <c r="E5" s="410"/>
      <c r="F5" s="400"/>
      <c r="G5" s="410"/>
      <c r="H5" s="410"/>
      <c r="I5" s="410" t="s">
        <v>159</v>
      </c>
      <c r="J5" s="410" t="s">
        <v>137</v>
      </c>
      <c r="K5" s="410" t="s">
        <v>162</v>
      </c>
      <c r="L5" s="410" t="s">
        <v>138</v>
      </c>
      <c r="M5" s="410"/>
    </row>
    <row r="6" spans="1:13" s="63" customFormat="1" ht="19.5" customHeight="1">
      <c r="A6" s="409"/>
      <c r="B6" s="409"/>
      <c r="C6" s="409"/>
      <c r="D6" s="409"/>
      <c r="E6" s="410"/>
      <c r="F6" s="400"/>
      <c r="G6" s="410"/>
      <c r="H6" s="410"/>
      <c r="I6" s="410"/>
      <c r="J6" s="410"/>
      <c r="K6" s="410"/>
      <c r="L6" s="410"/>
      <c r="M6" s="410"/>
    </row>
    <row r="7" spans="1:13" s="63" customFormat="1" ht="19.5" customHeight="1">
      <c r="A7" s="409"/>
      <c r="B7" s="409"/>
      <c r="C7" s="409"/>
      <c r="D7" s="409"/>
      <c r="E7" s="410"/>
      <c r="F7" s="401"/>
      <c r="G7" s="410"/>
      <c r="H7" s="410"/>
      <c r="I7" s="410"/>
      <c r="J7" s="410"/>
      <c r="K7" s="410"/>
      <c r="L7" s="410"/>
      <c r="M7" s="410"/>
    </row>
    <row r="8" spans="1:13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/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</row>
    <row r="9" spans="1:13" ht="25.5">
      <c r="A9" s="451" t="s">
        <v>13</v>
      </c>
      <c r="B9" s="405">
        <v>600</v>
      </c>
      <c r="C9" s="405">
        <v>60016</v>
      </c>
      <c r="D9" s="305"/>
      <c r="E9" s="407" t="s">
        <v>395</v>
      </c>
      <c r="F9" s="447">
        <v>1782738.25</v>
      </c>
      <c r="G9" s="145"/>
      <c r="H9" s="370"/>
      <c r="I9" s="145"/>
      <c r="J9" s="145"/>
      <c r="K9" s="295"/>
      <c r="L9" s="145"/>
      <c r="M9" s="112" t="s">
        <v>227</v>
      </c>
    </row>
    <row r="10" spans="1:13" ht="12.75">
      <c r="A10" s="452"/>
      <c r="B10" s="406"/>
      <c r="C10" s="406"/>
      <c r="D10" s="369">
        <v>6059</v>
      </c>
      <c r="E10" s="408"/>
      <c r="F10" s="448"/>
      <c r="G10" s="145">
        <v>349950</v>
      </c>
      <c r="H10" s="145">
        <v>50200</v>
      </c>
      <c r="I10" s="145">
        <v>50200</v>
      </c>
      <c r="J10" s="145"/>
      <c r="K10" s="295"/>
      <c r="L10" s="145"/>
      <c r="M10" s="112"/>
    </row>
    <row r="11" spans="1:13" ht="89.25">
      <c r="A11" s="42">
        <v>2</v>
      </c>
      <c r="B11" s="324" t="s">
        <v>387</v>
      </c>
      <c r="C11" s="324" t="s">
        <v>388</v>
      </c>
      <c r="D11" s="27">
        <v>6050</v>
      </c>
      <c r="E11" s="111" t="s">
        <v>397</v>
      </c>
      <c r="F11" s="321">
        <v>691846</v>
      </c>
      <c r="G11" s="145">
        <v>16800</v>
      </c>
      <c r="H11" s="145">
        <v>675046</v>
      </c>
      <c r="I11" s="145">
        <v>252880</v>
      </c>
      <c r="J11" s="145">
        <v>422166</v>
      </c>
      <c r="K11" s="295" t="s">
        <v>160</v>
      </c>
      <c r="L11" s="145"/>
      <c r="M11" s="112" t="s">
        <v>227</v>
      </c>
    </row>
    <row r="12" spans="1:13" ht="63.75">
      <c r="A12" s="42">
        <v>3</v>
      </c>
      <c r="B12" s="324" t="s">
        <v>387</v>
      </c>
      <c r="C12" s="324" t="s">
        <v>388</v>
      </c>
      <c r="D12" s="27">
        <v>6050</v>
      </c>
      <c r="E12" s="111" t="s">
        <v>398</v>
      </c>
      <c r="F12" s="321">
        <v>269611</v>
      </c>
      <c r="G12" s="145"/>
      <c r="H12" s="145">
        <v>19351</v>
      </c>
      <c r="I12" s="145">
        <v>19351</v>
      </c>
      <c r="J12" s="145"/>
      <c r="K12" s="295" t="s">
        <v>399</v>
      </c>
      <c r="L12" s="145"/>
      <c r="M12" s="112" t="s">
        <v>227</v>
      </c>
    </row>
    <row r="13" spans="1:13" ht="51">
      <c r="A13" s="42">
        <v>4</v>
      </c>
      <c r="B13" s="324" t="s">
        <v>387</v>
      </c>
      <c r="C13" s="324" t="s">
        <v>388</v>
      </c>
      <c r="D13" s="27">
        <v>6050</v>
      </c>
      <c r="E13" s="111" t="s">
        <v>400</v>
      </c>
      <c r="F13" s="321">
        <v>152394</v>
      </c>
      <c r="G13" s="145"/>
      <c r="H13" s="145">
        <v>152394</v>
      </c>
      <c r="I13" s="145">
        <v>102394</v>
      </c>
      <c r="J13" s="145"/>
      <c r="K13" s="295" t="s">
        <v>467</v>
      </c>
      <c r="L13" s="145"/>
      <c r="M13" s="112" t="s">
        <v>227</v>
      </c>
    </row>
    <row r="14" spans="1:13" ht="63.75">
      <c r="A14" s="42">
        <v>5</v>
      </c>
      <c r="B14" s="324" t="s">
        <v>387</v>
      </c>
      <c r="C14" s="324" t="s">
        <v>388</v>
      </c>
      <c r="D14" s="27">
        <v>6050</v>
      </c>
      <c r="E14" s="111" t="s">
        <v>401</v>
      </c>
      <c r="F14" s="321">
        <v>445446</v>
      </c>
      <c r="G14" s="145"/>
      <c r="H14" s="145">
        <v>445446</v>
      </c>
      <c r="I14" s="145">
        <v>152446</v>
      </c>
      <c r="J14" s="145"/>
      <c r="K14" s="295" t="s">
        <v>481</v>
      </c>
      <c r="L14" s="145"/>
      <c r="M14" s="112" t="s">
        <v>227</v>
      </c>
    </row>
    <row r="15" spans="1:13" ht="76.5">
      <c r="A15" s="42">
        <v>6</v>
      </c>
      <c r="B15" s="324" t="s">
        <v>378</v>
      </c>
      <c r="C15" s="324" t="s">
        <v>386</v>
      </c>
      <c r="D15" s="27">
        <v>6050</v>
      </c>
      <c r="E15" s="111" t="s">
        <v>466</v>
      </c>
      <c r="F15" s="321">
        <v>3940204</v>
      </c>
      <c r="G15" s="145">
        <v>37515</v>
      </c>
      <c r="H15" s="145">
        <v>32000</v>
      </c>
      <c r="I15" s="145">
        <v>32000</v>
      </c>
      <c r="J15" s="145"/>
      <c r="K15" s="295" t="s">
        <v>160</v>
      </c>
      <c r="L15" s="145"/>
      <c r="M15" s="112" t="s">
        <v>227</v>
      </c>
    </row>
    <row r="16" spans="1:13" ht="51">
      <c r="A16" s="42">
        <v>7</v>
      </c>
      <c r="B16" s="324" t="s">
        <v>389</v>
      </c>
      <c r="C16" s="324" t="s">
        <v>390</v>
      </c>
      <c r="D16" s="27">
        <v>6050</v>
      </c>
      <c r="E16" s="111" t="s">
        <v>464</v>
      </c>
      <c r="F16" s="321">
        <v>809821</v>
      </c>
      <c r="G16" s="143">
        <v>197997</v>
      </c>
      <c r="H16" s="143">
        <v>1800</v>
      </c>
      <c r="I16" s="145">
        <v>1800</v>
      </c>
      <c r="J16" s="145"/>
      <c r="K16" s="295" t="s">
        <v>160</v>
      </c>
      <c r="L16" s="145"/>
      <c r="M16" s="112" t="s">
        <v>227</v>
      </c>
    </row>
    <row r="17" spans="1:13" ht="51">
      <c r="A17" s="42">
        <v>8</v>
      </c>
      <c r="B17" s="324">
        <v>900</v>
      </c>
      <c r="C17" s="324">
        <v>90015</v>
      </c>
      <c r="D17" s="27">
        <v>6050</v>
      </c>
      <c r="E17" s="111" t="s">
        <v>382</v>
      </c>
      <c r="F17" s="321">
        <v>252804</v>
      </c>
      <c r="G17" s="145">
        <v>69950</v>
      </c>
      <c r="H17" s="145">
        <v>79800</v>
      </c>
      <c r="I17" s="145">
        <v>79800</v>
      </c>
      <c r="J17" s="145"/>
      <c r="K17" s="295" t="s">
        <v>160</v>
      </c>
      <c r="L17" s="145"/>
      <c r="M17" s="112" t="s">
        <v>227</v>
      </c>
    </row>
    <row r="18" spans="1:13" ht="51">
      <c r="A18" s="42">
        <v>9</v>
      </c>
      <c r="B18" s="324" t="s">
        <v>387</v>
      </c>
      <c r="C18" s="324" t="s">
        <v>388</v>
      </c>
      <c r="D18" s="27">
        <v>6060</v>
      </c>
      <c r="E18" s="111" t="s">
        <v>462</v>
      </c>
      <c r="F18" s="321">
        <v>8764</v>
      </c>
      <c r="G18" s="145"/>
      <c r="H18" s="145">
        <v>8764</v>
      </c>
      <c r="I18" s="145">
        <v>8764</v>
      </c>
      <c r="J18" s="145"/>
      <c r="K18" s="295" t="s">
        <v>160</v>
      </c>
      <c r="L18" s="145"/>
      <c r="M18" s="112" t="s">
        <v>227</v>
      </c>
    </row>
    <row r="19" spans="1:13" ht="38.25">
      <c r="A19" s="42">
        <v>10</v>
      </c>
      <c r="B19" s="324" t="s">
        <v>468</v>
      </c>
      <c r="C19" s="324" t="s">
        <v>469</v>
      </c>
      <c r="D19" s="27">
        <v>6060</v>
      </c>
      <c r="E19" s="111" t="s">
        <v>470</v>
      </c>
      <c r="F19" s="321">
        <v>6100</v>
      </c>
      <c r="G19" s="145"/>
      <c r="H19" s="145">
        <v>6100</v>
      </c>
      <c r="I19" s="145">
        <v>6100</v>
      </c>
      <c r="J19" s="145"/>
      <c r="K19" s="295"/>
      <c r="L19" s="145"/>
      <c r="M19" s="112" t="s">
        <v>227</v>
      </c>
    </row>
    <row r="20" spans="1:13" ht="51">
      <c r="A20" s="42">
        <v>11</v>
      </c>
      <c r="B20" s="324" t="s">
        <v>471</v>
      </c>
      <c r="C20" s="324" t="s">
        <v>472</v>
      </c>
      <c r="D20" s="27">
        <v>6060</v>
      </c>
      <c r="E20" s="111" t="s">
        <v>473</v>
      </c>
      <c r="F20" s="321">
        <v>5510</v>
      </c>
      <c r="G20" s="145"/>
      <c r="H20" s="145">
        <v>5510</v>
      </c>
      <c r="I20" s="145">
        <v>5510</v>
      </c>
      <c r="J20" s="145"/>
      <c r="K20" s="295" t="s">
        <v>160</v>
      </c>
      <c r="L20" s="145"/>
      <c r="M20" s="112" t="s">
        <v>227</v>
      </c>
    </row>
    <row r="21" spans="1:13" ht="51">
      <c r="A21" s="42">
        <v>12</v>
      </c>
      <c r="B21" s="324" t="s">
        <v>475</v>
      </c>
      <c r="C21" s="324" t="s">
        <v>476</v>
      </c>
      <c r="D21" s="27">
        <v>6060</v>
      </c>
      <c r="E21" s="111" t="s">
        <v>477</v>
      </c>
      <c r="F21" s="321">
        <v>4815</v>
      </c>
      <c r="G21" s="145"/>
      <c r="H21" s="321">
        <v>4815</v>
      </c>
      <c r="I21" s="321">
        <v>4815</v>
      </c>
      <c r="J21" s="145"/>
      <c r="K21" s="295" t="s">
        <v>160</v>
      </c>
      <c r="L21" s="145"/>
      <c r="M21" s="112" t="s">
        <v>227</v>
      </c>
    </row>
    <row r="22" spans="1:13" ht="51">
      <c r="A22" s="42">
        <v>13</v>
      </c>
      <c r="B22" s="324" t="s">
        <v>475</v>
      </c>
      <c r="C22" s="324" t="s">
        <v>476</v>
      </c>
      <c r="D22" s="27">
        <v>6060</v>
      </c>
      <c r="E22" s="111" t="s">
        <v>477</v>
      </c>
      <c r="F22" s="321">
        <v>4815</v>
      </c>
      <c r="G22" s="145"/>
      <c r="H22" s="321">
        <v>4815</v>
      </c>
      <c r="I22" s="145">
        <v>241</v>
      </c>
      <c r="J22" s="145"/>
      <c r="K22" s="295" t="s">
        <v>478</v>
      </c>
      <c r="L22" s="145"/>
      <c r="M22" s="112" t="s">
        <v>227</v>
      </c>
    </row>
    <row r="23" spans="1:13" ht="51">
      <c r="A23" s="42">
        <v>14</v>
      </c>
      <c r="B23" s="324" t="s">
        <v>475</v>
      </c>
      <c r="C23" s="324" t="s">
        <v>476</v>
      </c>
      <c r="D23" s="27">
        <v>6060</v>
      </c>
      <c r="E23" s="111" t="s">
        <v>477</v>
      </c>
      <c r="F23" s="321">
        <v>4815</v>
      </c>
      <c r="G23" s="145"/>
      <c r="H23" s="321">
        <v>4815</v>
      </c>
      <c r="I23" s="145">
        <v>241</v>
      </c>
      <c r="J23" s="145"/>
      <c r="K23" s="295" t="s">
        <v>479</v>
      </c>
      <c r="L23" s="145"/>
      <c r="M23" s="112" t="s">
        <v>227</v>
      </c>
    </row>
    <row r="24" spans="1:13" ht="51">
      <c r="A24" s="42">
        <v>15</v>
      </c>
      <c r="B24" s="324" t="s">
        <v>475</v>
      </c>
      <c r="C24" s="324" t="s">
        <v>476</v>
      </c>
      <c r="D24" s="27">
        <v>6060</v>
      </c>
      <c r="E24" s="111" t="s">
        <v>477</v>
      </c>
      <c r="F24" s="321">
        <v>4815</v>
      </c>
      <c r="G24" s="145"/>
      <c r="H24" s="321">
        <v>4815</v>
      </c>
      <c r="I24" s="145">
        <v>241</v>
      </c>
      <c r="J24" s="145"/>
      <c r="K24" s="295" t="s">
        <v>480</v>
      </c>
      <c r="L24" s="145"/>
      <c r="M24" s="112" t="s">
        <v>227</v>
      </c>
    </row>
    <row r="25" spans="1:13" ht="12.75">
      <c r="A25" s="524">
        <v>16</v>
      </c>
      <c r="B25" s="526" t="s">
        <v>389</v>
      </c>
      <c r="C25" s="526" t="s">
        <v>483</v>
      </c>
      <c r="D25" s="27">
        <v>6068</v>
      </c>
      <c r="E25" s="528" t="s">
        <v>484</v>
      </c>
      <c r="F25" s="527">
        <v>18000</v>
      </c>
      <c r="G25" s="145"/>
      <c r="H25" s="321">
        <v>15300</v>
      </c>
      <c r="I25" s="145"/>
      <c r="J25" s="145"/>
      <c r="K25" s="529" t="s">
        <v>485</v>
      </c>
      <c r="L25" s="145"/>
      <c r="M25" s="112"/>
    </row>
    <row r="26" spans="1:13" ht="25.5">
      <c r="A26" s="452"/>
      <c r="B26" s="525"/>
      <c r="C26" s="525"/>
      <c r="D26" s="27">
        <v>6069</v>
      </c>
      <c r="E26" s="408"/>
      <c r="F26" s="408"/>
      <c r="G26" s="145"/>
      <c r="H26" s="321">
        <v>2700</v>
      </c>
      <c r="I26" s="145"/>
      <c r="J26" s="145"/>
      <c r="K26" s="530"/>
      <c r="L26" s="145"/>
      <c r="M26" s="112" t="s">
        <v>227</v>
      </c>
    </row>
    <row r="27" spans="1:13" ht="51">
      <c r="A27" s="42">
        <v>17</v>
      </c>
      <c r="B27" s="324" t="s">
        <v>475</v>
      </c>
      <c r="C27" s="324" t="s">
        <v>476</v>
      </c>
      <c r="D27" s="27">
        <v>6050</v>
      </c>
      <c r="E27" s="111" t="s">
        <v>501</v>
      </c>
      <c r="F27" s="399">
        <v>17000</v>
      </c>
      <c r="G27" s="145"/>
      <c r="H27" s="321">
        <v>17000</v>
      </c>
      <c r="I27" s="145">
        <v>17000</v>
      </c>
      <c r="J27" s="145"/>
      <c r="K27" s="295" t="s">
        <v>160</v>
      </c>
      <c r="L27" s="145"/>
      <c r="M27" s="112" t="s">
        <v>227</v>
      </c>
    </row>
    <row r="28" spans="1:13" ht="51">
      <c r="A28" s="42">
        <v>18</v>
      </c>
      <c r="B28" s="324" t="s">
        <v>475</v>
      </c>
      <c r="C28" s="324" t="s">
        <v>476</v>
      </c>
      <c r="D28" s="27">
        <v>6050</v>
      </c>
      <c r="E28" s="111" t="s">
        <v>500</v>
      </c>
      <c r="F28" s="399">
        <v>17500</v>
      </c>
      <c r="G28" s="145"/>
      <c r="H28" s="321">
        <v>17500</v>
      </c>
      <c r="I28" s="145">
        <v>17500</v>
      </c>
      <c r="J28" s="145"/>
      <c r="K28" s="295" t="s">
        <v>160</v>
      </c>
      <c r="L28" s="145"/>
      <c r="M28" s="112" t="s">
        <v>227</v>
      </c>
    </row>
    <row r="29" spans="1:13" ht="51">
      <c r="A29" s="42">
        <v>19</v>
      </c>
      <c r="B29" s="324" t="s">
        <v>468</v>
      </c>
      <c r="C29" s="324" t="s">
        <v>469</v>
      </c>
      <c r="D29" s="27">
        <v>6050</v>
      </c>
      <c r="E29" s="111" t="s">
        <v>503</v>
      </c>
      <c r="F29" s="399">
        <v>10000</v>
      </c>
      <c r="G29" s="145"/>
      <c r="H29" s="321">
        <v>10000</v>
      </c>
      <c r="I29" s="145">
        <v>10000</v>
      </c>
      <c r="J29" s="145"/>
      <c r="K29" s="295" t="s">
        <v>160</v>
      </c>
      <c r="L29" s="145"/>
      <c r="M29" s="112" t="s">
        <v>227</v>
      </c>
    </row>
    <row r="30" spans="1:13" ht="51" customHeight="1">
      <c r="A30" s="42"/>
      <c r="B30" s="324"/>
      <c r="C30" s="324"/>
      <c r="D30" s="27"/>
      <c r="E30" s="294"/>
      <c r="F30" s="368"/>
      <c r="G30" s="145"/>
      <c r="H30" s="145"/>
      <c r="I30" s="145"/>
      <c r="J30" s="145"/>
      <c r="K30" s="295" t="s">
        <v>160</v>
      </c>
      <c r="L30" s="145"/>
      <c r="M30" s="112"/>
    </row>
    <row r="31" spans="1:13" ht="12.75">
      <c r="A31" s="450" t="s">
        <v>228</v>
      </c>
      <c r="B31" s="450"/>
      <c r="C31" s="450"/>
      <c r="D31" s="450"/>
      <c r="E31" s="450"/>
      <c r="F31" s="367">
        <f>SUM(F9:F30)</f>
        <v>8446998.25</v>
      </c>
      <c r="G31" s="296">
        <f>SUM(G9:G18)</f>
        <v>672212</v>
      </c>
      <c r="H31" s="371">
        <f>SUM(H9:H30)</f>
        <v>1558171</v>
      </c>
      <c r="I31" s="296">
        <f>SUM(I9:I30)</f>
        <v>761283</v>
      </c>
      <c r="J31" s="296">
        <f>SUM(J9:J24)</f>
        <v>422166</v>
      </c>
      <c r="K31" s="373">
        <v>374722</v>
      </c>
      <c r="L31" s="296"/>
      <c r="M31" s="95" t="s">
        <v>51</v>
      </c>
    </row>
    <row r="33" spans="1:13" ht="12.75">
      <c r="A33" s="449" t="s">
        <v>456</v>
      </c>
      <c r="B33" s="449"/>
      <c r="C33" s="449"/>
      <c r="D33" s="449"/>
      <c r="E33" s="449"/>
      <c r="F33" s="449"/>
      <c r="G33" s="449"/>
      <c r="H33" s="449"/>
      <c r="I33" s="449"/>
      <c r="J33" s="449"/>
      <c r="K33" s="449"/>
      <c r="L33" s="449"/>
      <c r="M33" s="449"/>
    </row>
    <row r="34" ht="12.75">
      <c r="A34" s="2" t="s">
        <v>87</v>
      </c>
    </row>
    <row r="35" ht="12.75">
      <c r="A35" s="2" t="s">
        <v>84</v>
      </c>
    </row>
    <row r="36" ht="12.75">
      <c r="A36" s="2" t="s">
        <v>85</v>
      </c>
    </row>
    <row r="37" ht="12.75">
      <c r="A37" s="2" t="s">
        <v>86</v>
      </c>
    </row>
    <row r="41" spans="1:12" ht="12.75">
      <c r="A41" s="449"/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</row>
    <row r="43" ht="12.75">
      <c r="A43" s="103" t="s">
        <v>219</v>
      </c>
    </row>
  </sheetData>
  <mergeCells count="30">
    <mergeCell ref="K25:K26"/>
    <mergeCell ref="A25:A26"/>
    <mergeCell ref="B25:B26"/>
    <mergeCell ref="C25:C26"/>
    <mergeCell ref="F25:F26"/>
    <mergeCell ref="E25:E26"/>
    <mergeCell ref="A41:L41"/>
    <mergeCell ref="A31:E31"/>
    <mergeCell ref="G3:G7"/>
    <mergeCell ref="I4:L4"/>
    <mergeCell ref="I5:I7"/>
    <mergeCell ref="J5:J7"/>
    <mergeCell ref="K5:K7"/>
    <mergeCell ref="L5:L7"/>
    <mergeCell ref="A33:M33"/>
    <mergeCell ref="A9:A10"/>
    <mergeCell ref="A1:M1"/>
    <mergeCell ref="A3:A7"/>
    <mergeCell ref="B3:B7"/>
    <mergeCell ref="C3:C7"/>
    <mergeCell ref="E3:E7"/>
    <mergeCell ref="H3:L3"/>
    <mergeCell ref="M3:M7"/>
    <mergeCell ref="H4:H7"/>
    <mergeCell ref="D3:D7"/>
    <mergeCell ref="F3:F7"/>
    <mergeCell ref="B9:B10"/>
    <mergeCell ref="C9:C10"/>
    <mergeCell ref="E9:E10"/>
    <mergeCell ref="F9:F10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 Załącznik Nr 2 do Uchwały Rady Gminy Nr X/48/09z dnia 29.10.2009 r.
 Załącznik Nr 3a do Uchwały Rady Gminy Nr XI/45/08  
z dnia  29.12.2008 r.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A1">
      <selection activeCell="N29" sqref="C29:Q33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7.25390625" style="16" customWidth="1"/>
    <col min="4" max="4" width="8.125" style="16" customWidth="1"/>
    <col min="5" max="5" width="7.00390625" style="16" customWidth="1"/>
    <col min="6" max="6" width="8.875" style="16" customWidth="1"/>
    <col min="7" max="7" width="8.75390625" style="16" customWidth="1"/>
    <col min="8" max="8" width="9.7539062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473" t="s">
        <v>140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</row>
    <row r="3" spans="1:17" ht="11.25">
      <c r="A3" s="472" t="s">
        <v>64</v>
      </c>
      <c r="B3" s="472" t="s">
        <v>92</v>
      </c>
      <c r="C3" s="471" t="s">
        <v>93</v>
      </c>
      <c r="D3" s="471" t="s">
        <v>216</v>
      </c>
      <c r="E3" s="471" t="s">
        <v>145</v>
      </c>
      <c r="F3" s="472" t="s">
        <v>6</v>
      </c>
      <c r="G3" s="472"/>
      <c r="H3" s="472" t="s">
        <v>91</v>
      </c>
      <c r="I3" s="472"/>
      <c r="J3" s="472"/>
      <c r="K3" s="472"/>
      <c r="L3" s="472"/>
      <c r="M3" s="472"/>
      <c r="N3" s="472"/>
      <c r="O3" s="472"/>
      <c r="P3" s="472"/>
      <c r="Q3" s="472"/>
    </row>
    <row r="4" spans="1:17" ht="11.25">
      <c r="A4" s="472"/>
      <c r="B4" s="472"/>
      <c r="C4" s="471"/>
      <c r="D4" s="471"/>
      <c r="E4" s="471"/>
      <c r="F4" s="471" t="s">
        <v>142</v>
      </c>
      <c r="G4" s="471" t="s">
        <v>143</v>
      </c>
      <c r="H4" s="472" t="s">
        <v>62</v>
      </c>
      <c r="I4" s="472"/>
      <c r="J4" s="472"/>
      <c r="K4" s="472"/>
      <c r="L4" s="472"/>
      <c r="M4" s="472"/>
      <c r="N4" s="472"/>
      <c r="O4" s="472"/>
      <c r="P4" s="472"/>
      <c r="Q4" s="472"/>
    </row>
    <row r="5" spans="1:17" ht="11.25">
      <c r="A5" s="472"/>
      <c r="B5" s="472"/>
      <c r="C5" s="471"/>
      <c r="D5" s="471"/>
      <c r="E5" s="471"/>
      <c r="F5" s="471"/>
      <c r="G5" s="471"/>
      <c r="H5" s="471" t="s">
        <v>95</v>
      </c>
      <c r="I5" s="472" t="s">
        <v>96</v>
      </c>
      <c r="J5" s="472"/>
      <c r="K5" s="472"/>
      <c r="L5" s="472"/>
      <c r="M5" s="472"/>
      <c r="N5" s="472"/>
      <c r="O5" s="472"/>
      <c r="P5" s="472"/>
      <c r="Q5" s="472"/>
    </row>
    <row r="6" spans="1:17" ht="14.25" customHeight="1">
      <c r="A6" s="472"/>
      <c r="B6" s="472"/>
      <c r="C6" s="471"/>
      <c r="D6" s="471"/>
      <c r="E6" s="471"/>
      <c r="F6" s="471"/>
      <c r="G6" s="471"/>
      <c r="H6" s="471"/>
      <c r="I6" s="472" t="s">
        <v>97</v>
      </c>
      <c r="J6" s="472"/>
      <c r="K6" s="472"/>
      <c r="L6" s="472"/>
      <c r="M6" s="472" t="s">
        <v>94</v>
      </c>
      <c r="N6" s="472"/>
      <c r="O6" s="472"/>
      <c r="P6" s="472"/>
      <c r="Q6" s="472"/>
    </row>
    <row r="7" spans="1:17" ht="12.75" customHeight="1">
      <c r="A7" s="472"/>
      <c r="B7" s="472"/>
      <c r="C7" s="471"/>
      <c r="D7" s="471"/>
      <c r="E7" s="471"/>
      <c r="F7" s="471"/>
      <c r="G7" s="471"/>
      <c r="H7" s="471"/>
      <c r="I7" s="471" t="s">
        <v>98</v>
      </c>
      <c r="J7" s="472" t="s">
        <v>99</v>
      </c>
      <c r="K7" s="472"/>
      <c r="L7" s="472"/>
      <c r="M7" s="471" t="s">
        <v>100</v>
      </c>
      <c r="N7" s="471" t="s">
        <v>99</v>
      </c>
      <c r="O7" s="471"/>
      <c r="P7" s="471"/>
      <c r="Q7" s="471"/>
    </row>
    <row r="8" spans="1:17" ht="48" customHeight="1">
      <c r="A8" s="472"/>
      <c r="B8" s="472"/>
      <c r="C8" s="471"/>
      <c r="D8" s="471"/>
      <c r="E8" s="471"/>
      <c r="F8" s="471"/>
      <c r="G8" s="471"/>
      <c r="H8" s="471"/>
      <c r="I8" s="471"/>
      <c r="J8" s="61" t="s">
        <v>144</v>
      </c>
      <c r="K8" s="61" t="s">
        <v>101</v>
      </c>
      <c r="L8" s="61" t="s">
        <v>102</v>
      </c>
      <c r="M8" s="471"/>
      <c r="N8" s="61" t="s">
        <v>103</v>
      </c>
      <c r="O8" s="61" t="s">
        <v>144</v>
      </c>
      <c r="P8" s="61" t="s">
        <v>101</v>
      </c>
      <c r="Q8" s="61" t="s">
        <v>104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7" customFormat="1" ht="11.25">
      <c r="A10" s="76">
        <v>1</v>
      </c>
      <c r="B10" s="96" t="s">
        <v>105</v>
      </c>
      <c r="C10" s="484" t="s">
        <v>51</v>
      </c>
      <c r="D10" s="485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7" ht="11.25">
      <c r="A11" s="467"/>
      <c r="B11" s="77" t="s">
        <v>108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 ht="11.25">
      <c r="A12" s="467"/>
      <c r="B12" s="77" t="s">
        <v>163</v>
      </c>
      <c r="C12" s="105"/>
      <c r="D12" s="105"/>
      <c r="E12" s="77"/>
      <c r="F12" s="77"/>
      <c r="G12" s="77"/>
      <c r="H12" s="105"/>
      <c r="I12" s="105"/>
      <c r="J12" s="105"/>
      <c r="K12" s="105"/>
      <c r="L12" s="105"/>
      <c r="M12" s="105"/>
      <c r="N12" s="105"/>
      <c r="O12" s="105"/>
      <c r="P12" s="105"/>
      <c r="Q12" s="105"/>
    </row>
    <row r="13" spans="1:17" ht="11.25">
      <c r="A13" s="467"/>
      <c r="B13" s="77" t="s">
        <v>61</v>
      </c>
      <c r="C13" s="105"/>
      <c r="D13" s="105"/>
      <c r="E13" s="77"/>
      <c r="F13" s="77"/>
      <c r="G13" s="77"/>
      <c r="H13" s="105"/>
      <c r="I13" s="105"/>
      <c r="J13" s="105"/>
      <c r="K13" s="105"/>
      <c r="L13" s="105"/>
      <c r="M13" s="105"/>
      <c r="N13" s="105"/>
      <c r="O13" s="105"/>
      <c r="P13" s="105"/>
      <c r="Q13" s="105"/>
    </row>
    <row r="14" spans="1:17" ht="11.25">
      <c r="A14" s="467"/>
      <c r="B14" s="77" t="s">
        <v>62</v>
      </c>
      <c r="C14" s="105"/>
      <c r="D14" s="105"/>
      <c r="E14" s="77"/>
      <c r="F14" s="77"/>
      <c r="G14" s="77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5" spans="1:17" ht="11.25">
      <c r="A15" s="467"/>
      <c r="B15" s="77" t="s">
        <v>164</v>
      </c>
      <c r="C15" s="105"/>
      <c r="D15" s="105"/>
      <c r="E15" s="77"/>
      <c r="F15" s="77"/>
      <c r="G15" s="77"/>
      <c r="H15" s="105"/>
      <c r="I15" s="105"/>
      <c r="J15" s="105"/>
      <c r="K15" s="105"/>
      <c r="L15" s="105"/>
      <c r="M15" s="105"/>
      <c r="N15" s="105"/>
      <c r="O15" s="105"/>
      <c r="P15" s="105"/>
      <c r="Q15" s="105"/>
    </row>
    <row r="16" spans="1:17" ht="11.25">
      <c r="A16" s="467"/>
      <c r="B16" s="77" t="s">
        <v>108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 ht="11.25">
      <c r="A17" s="467"/>
      <c r="B17" s="77" t="s">
        <v>163</v>
      </c>
      <c r="C17" s="105"/>
      <c r="D17" s="105"/>
      <c r="E17" s="77"/>
      <c r="F17" s="77"/>
      <c r="G17" s="77"/>
      <c r="H17" s="105"/>
      <c r="I17" s="105"/>
      <c r="J17" s="105"/>
      <c r="K17" s="105"/>
      <c r="L17" s="105"/>
      <c r="M17" s="105"/>
      <c r="N17" s="105"/>
      <c r="O17" s="105"/>
      <c r="P17" s="105"/>
      <c r="Q17" s="105"/>
    </row>
    <row r="18" spans="1:17" ht="11.25">
      <c r="A18" s="467"/>
      <c r="B18" s="77" t="s">
        <v>61</v>
      </c>
      <c r="C18" s="105"/>
      <c r="D18" s="105"/>
      <c r="E18" s="77"/>
      <c r="F18" s="77"/>
      <c r="G18" s="77"/>
      <c r="H18" s="105"/>
      <c r="I18" s="105"/>
      <c r="J18" s="105"/>
      <c r="K18" s="105"/>
      <c r="L18" s="105"/>
      <c r="M18" s="105"/>
      <c r="N18" s="105"/>
      <c r="O18" s="105"/>
      <c r="P18" s="105"/>
      <c r="Q18" s="105"/>
    </row>
    <row r="19" spans="1:17" ht="11.25">
      <c r="A19" s="467"/>
      <c r="B19" s="77" t="s">
        <v>62</v>
      </c>
      <c r="C19" s="105"/>
      <c r="D19" s="105"/>
      <c r="E19" s="77"/>
      <c r="F19" s="77"/>
      <c r="G19" s="77"/>
      <c r="H19" s="105"/>
      <c r="I19" s="105"/>
      <c r="J19" s="105"/>
      <c r="K19" s="105"/>
      <c r="L19" s="105"/>
      <c r="M19" s="105"/>
      <c r="N19" s="105"/>
      <c r="O19" s="105"/>
      <c r="P19" s="105"/>
      <c r="Q19" s="105"/>
    </row>
    <row r="20" spans="1:17" ht="11.25">
      <c r="A20" s="467"/>
      <c r="B20" s="77" t="s">
        <v>164</v>
      </c>
      <c r="C20" s="105"/>
      <c r="D20" s="105"/>
      <c r="E20" s="77"/>
      <c r="F20" s="77"/>
      <c r="G20" s="77"/>
      <c r="H20" s="105"/>
      <c r="I20" s="105"/>
      <c r="J20" s="105"/>
      <c r="K20" s="105"/>
      <c r="L20" s="105"/>
      <c r="M20" s="105"/>
      <c r="N20" s="105"/>
      <c r="O20" s="105"/>
      <c r="P20" s="105"/>
      <c r="Q20" s="105"/>
    </row>
    <row r="21" spans="1:17" ht="11.25">
      <c r="A21" s="78" t="s">
        <v>110</v>
      </c>
      <c r="B21" s="77" t="s">
        <v>111</v>
      </c>
      <c r="C21" s="476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8"/>
    </row>
    <row r="22" spans="1:17" s="97" customFormat="1" ht="11.25">
      <c r="A22" s="79">
        <v>2</v>
      </c>
      <c r="B22" s="98" t="s">
        <v>112</v>
      </c>
      <c r="C22" s="479" t="s">
        <v>51</v>
      </c>
      <c r="D22" s="480"/>
      <c r="E22" s="98">
        <v>2125172.25</v>
      </c>
      <c r="F22" s="98">
        <v>1011123</v>
      </c>
      <c r="G22" s="98">
        <v>1114049.25</v>
      </c>
      <c r="H22" s="98">
        <v>2125172.25</v>
      </c>
      <c r="I22" s="98">
        <v>1011123</v>
      </c>
      <c r="J22" s="98">
        <v>750000</v>
      </c>
      <c r="K22" s="98"/>
      <c r="L22" s="98">
        <v>261123</v>
      </c>
      <c r="M22" s="98">
        <v>1114049.25</v>
      </c>
      <c r="N22" s="98"/>
      <c r="O22" s="98"/>
      <c r="P22" s="98"/>
      <c r="Q22" s="98">
        <v>1114049.25</v>
      </c>
    </row>
    <row r="23" spans="1:17" ht="22.5">
      <c r="A23" s="468"/>
      <c r="B23" s="353" t="s">
        <v>443</v>
      </c>
      <c r="C23" s="476" t="s">
        <v>442</v>
      </c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8"/>
    </row>
    <row r="24" spans="1:17" ht="11.25">
      <c r="A24" s="469"/>
      <c r="B24" s="77" t="s">
        <v>444</v>
      </c>
      <c r="C24" s="476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8"/>
    </row>
    <row r="25" spans="1:17" ht="11.25">
      <c r="A25" s="469"/>
      <c r="B25" s="77" t="s">
        <v>445</v>
      </c>
      <c r="C25" s="476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8"/>
    </row>
    <row r="26" spans="1:17" ht="11.25">
      <c r="A26" s="469"/>
      <c r="B26" s="77" t="s">
        <v>107</v>
      </c>
      <c r="C26" s="476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8"/>
    </row>
    <row r="27" spans="1:17" ht="11.25">
      <c r="A27" s="469"/>
      <c r="B27" s="77" t="s">
        <v>108</v>
      </c>
      <c r="C27" s="77"/>
      <c r="D27" s="77" t="s">
        <v>441</v>
      </c>
      <c r="E27" s="77">
        <v>49223</v>
      </c>
      <c r="F27" s="77">
        <v>7383</v>
      </c>
      <c r="G27" s="77">
        <v>41840</v>
      </c>
      <c r="H27" s="77">
        <v>49223</v>
      </c>
      <c r="I27" s="77">
        <v>7383</v>
      </c>
      <c r="J27" s="77"/>
      <c r="K27" s="77"/>
      <c r="L27" s="77">
        <v>7383</v>
      </c>
      <c r="M27" s="77">
        <v>41840</v>
      </c>
      <c r="N27" s="77"/>
      <c r="O27" s="77"/>
      <c r="P27" s="77"/>
      <c r="Q27" s="77">
        <v>41840</v>
      </c>
    </row>
    <row r="28" spans="1:17" ht="11.25">
      <c r="A28" s="469"/>
      <c r="B28" s="77" t="s">
        <v>440</v>
      </c>
      <c r="C28" s="105"/>
      <c r="D28" s="105"/>
      <c r="E28" s="77">
        <v>42941</v>
      </c>
      <c r="F28" s="77">
        <v>6433</v>
      </c>
      <c r="G28" s="77">
        <v>36508</v>
      </c>
      <c r="H28" s="105">
        <v>42941</v>
      </c>
      <c r="I28" s="105">
        <v>6433</v>
      </c>
      <c r="J28" s="105"/>
      <c r="K28" s="105"/>
      <c r="L28" s="105">
        <v>6433</v>
      </c>
      <c r="M28" s="105">
        <v>36508</v>
      </c>
      <c r="N28" s="105"/>
      <c r="O28" s="105"/>
      <c r="P28" s="105"/>
      <c r="Q28" s="105">
        <v>36508</v>
      </c>
    </row>
    <row r="29" spans="1:17" ht="11.25">
      <c r="A29" s="469"/>
      <c r="B29" s="77" t="s">
        <v>62</v>
      </c>
      <c r="C29" s="105"/>
      <c r="D29" s="105"/>
      <c r="E29" s="77">
        <v>6282</v>
      </c>
      <c r="F29" s="77">
        <v>950</v>
      </c>
      <c r="G29" s="77">
        <v>5332</v>
      </c>
      <c r="H29" s="105">
        <v>6282</v>
      </c>
      <c r="I29" s="105">
        <v>950</v>
      </c>
      <c r="J29" s="105"/>
      <c r="K29" s="105"/>
      <c r="L29" s="105">
        <v>950</v>
      </c>
      <c r="M29" s="105">
        <v>5332</v>
      </c>
      <c r="N29" s="105"/>
      <c r="O29" s="105"/>
      <c r="P29" s="105"/>
      <c r="Q29" s="105">
        <v>5332</v>
      </c>
    </row>
    <row r="30" spans="1:17" ht="11.25">
      <c r="A30" s="469"/>
      <c r="B30" s="77"/>
      <c r="C30" s="105"/>
      <c r="D30" s="105"/>
      <c r="E30" s="77"/>
      <c r="F30" s="77"/>
      <c r="G30" s="77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22.5">
      <c r="A31" s="469"/>
      <c r="B31" s="353" t="s">
        <v>443</v>
      </c>
      <c r="C31" s="453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5"/>
    </row>
    <row r="32" spans="1:17" ht="11.25">
      <c r="A32" s="469"/>
      <c r="B32" s="77" t="s">
        <v>446</v>
      </c>
      <c r="C32" s="456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8"/>
    </row>
    <row r="33" spans="1:17" ht="11.25">
      <c r="A33" s="469"/>
      <c r="B33" s="77" t="s">
        <v>447</v>
      </c>
      <c r="C33" s="459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1"/>
    </row>
    <row r="34" spans="1:17" ht="12.75">
      <c r="A34" s="469"/>
      <c r="B34" s="462" t="s">
        <v>448</v>
      </c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4"/>
    </row>
    <row r="35" spans="1:17" ht="11.25">
      <c r="A35" s="469"/>
      <c r="B35" s="77" t="s">
        <v>108</v>
      </c>
      <c r="C35" s="105"/>
      <c r="D35" s="105" t="s">
        <v>450</v>
      </c>
      <c r="E35" s="77">
        <v>112482</v>
      </c>
      <c r="F35" s="77">
        <v>16872</v>
      </c>
      <c r="G35" s="77">
        <v>95610</v>
      </c>
      <c r="H35" s="105">
        <v>112482</v>
      </c>
      <c r="I35" s="105">
        <v>16872</v>
      </c>
      <c r="J35" s="105"/>
      <c r="K35" s="105"/>
      <c r="L35" s="105">
        <v>16872</v>
      </c>
      <c r="M35" s="105">
        <v>95610</v>
      </c>
      <c r="N35" s="105"/>
      <c r="O35" s="105"/>
      <c r="P35" s="105"/>
      <c r="Q35" s="105">
        <v>95610</v>
      </c>
    </row>
    <row r="36" spans="1:17" ht="11.25">
      <c r="A36" s="469"/>
      <c r="B36" s="77" t="s">
        <v>449</v>
      </c>
      <c r="C36" s="105"/>
      <c r="D36" s="105"/>
      <c r="E36" s="77">
        <v>23438</v>
      </c>
      <c r="F36" s="77">
        <v>3377</v>
      </c>
      <c r="G36" s="77">
        <v>20061</v>
      </c>
      <c r="H36" s="105">
        <v>23438</v>
      </c>
      <c r="I36" s="105">
        <v>3377</v>
      </c>
      <c r="J36" s="105"/>
      <c r="K36" s="105"/>
      <c r="L36" s="105">
        <v>3377</v>
      </c>
      <c r="M36" s="105">
        <v>20061</v>
      </c>
      <c r="N36" s="105"/>
      <c r="O36" s="105"/>
      <c r="P36" s="105"/>
      <c r="Q36" s="105">
        <v>20061</v>
      </c>
    </row>
    <row r="37" spans="1:17" ht="11.25">
      <c r="A37" s="469"/>
      <c r="B37" s="77" t="s">
        <v>62</v>
      </c>
      <c r="C37" s="105"/>
      <c r="D37" s="105"/>
      <c r="E37" s="77">
        <v>89044</v>
      </c>
      <c r="F37" s="77">
        <v>13495</v>
      </c>
      <c r="G37" s="77">
        <v>75549</v>
      </c>
      <c r="H37" s="105">
        <v>89044</v>
      </c>
      <c r="I37" s="105">
        <v>13495</v>
      </c>
      <c r="J37" s="105"/>
      <c r="K37" s="105"/>
      <c r="L37" s="105">
        <v>13495</v>
      </c>
      <c r="M37" s="105">
        <v>75549</v>
      </c>
      <c r="N37" s="105"/>
      <c r="O37" s="105"/>
      <c r="P37" s="105"/>
      <c r="Q37" s="105">
        <v>75549</v>
      </c>
    </row>
    <row r="38" spans="1:17" ht="11.25">
      <c r="A38" s="470"/>
      <c r="B38" s="77"/>
      <c r="C38" s="105"/>
      <c r="D38" s="105"/>
      <c r="E38" s="77"/>
      <c r="F38" s="77"/>
      <c r="G38" s="77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1:17" ht="11.25">
      <c r="A39" s="384"/>
      <c r="B39" s="353" t="s">
        <v>490</v>
      </c>
      <c r="C39" s="453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5"/>
    </row>
    <row r="40" spans="1:17" ht="11.25">
      <c r="A40" s="384"/>
      <c r="B40" s="77" t="s">
        <v>487</v>
      </c>
      <c r="C40" s="456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458"/>
    </row>
    <row r="41" spans="1:17" ht="11.25">
      <c r="A41" s="384"/>
      <c r="B41" s="77" t="s">
        <v>486</v>
      </c>
      <c r="C41" s="459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1"/>
    </row>
    <row r="42" spans="1:17" ht="12.75">
      <c r="A42" s="384"/>
      <c r="B42" s="462" t="s">
        <v>488</v>
      </c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4"/>
    </row>
    <row r="43" spans="1:17" ht="11.25">
      <c r="A43" s="384"/>
      <c r="B43" s="77" t="s">
        <v>108</v>
      </c>
      <c r="C43" s="390"/>
      <c r="D43" s="390" t="s">
        <v>489</v>
      </c>
      <c r="E43" s="386">
        <v>1782738.25</v>
      </c>
      <c r="F43" s="531">
        <v>1257217</v>
      </c>
      <c r="G43" s="391">
        <v>525521.25</v>
      </c>
      <c r="H43" s="392">
        <v>1782738.25</v>
      </c>
      <c r="I43" s="532">
        <v>1257217</v>
      </c>
      <c r="J43" s="390">
        <v>857067</v>
      </c>
      <c r="K43" s="390"/>
      <c r="L43" s="390">
        <v>349950</v>
      </c>
      <c r="M43" s="390">
        <v>525521.25</v>
      </c>
      <c r="N43" s="390"/>
      <c r="O43" s="390"/>
      <c r="P43" s="390"/>
      <c r="Q43" s="390">
        <v>525521.25</v>
      </c>
    </row>
    <row r="44" spans="1:17" ht="11.25">
      <c r="A44" s="384"/>
      <c r="B44" s="77" t="s">
        <v>449</v>
      </c>
      <c r="C44" s="390"/>
      <c r="D44" s="390"/>
      <c r="E44" s="386">
        <v>349950</v>
      </c>
      <c r="F44" s="391">
        <v>349950</v>
      </c>
      <c r="G44" s="391"/>
      <c r="H44" s="392">
        <v>349950</v>
      </c>
      <c r="I44" s="392">
        <v>349950</v>
      </c>
      <c r="J44" s="390"/>
      <c r="K44" s="390"/>
      <c r="L44" s="390">
        <v>349950</v>
      </c>
      <c r="M44" s="390"/>
      <c r="N44" s="390"/>
      <c r="O44" s="390"/>
      <c r="P44" s="390"/>
      <c r="Q44" s="390"/>
    </row>
    <row r="45" spans="1:17" ht="11.25">
      <c r="A45" s="384"/>
      <c r="B45" s="77" t="s">
        <v>62</v>
      </c>
      <c r="C45" s="105"/>
      <c r="D45" s="105"/>
      <c r="E45" s="77">
        <v>50200</v>
      </c>
      <c r="F45" s="393">
        <v>50200</v>
      </c>
      <c r="G45" s="393"/>
      <c r="H45" s="394">
        <v>50200</v>
      </c>
      <c r="I45" s="394">
        <v>50200</v>
      </c>
      <c r="J45" s="105"/>
      <c r="K45" s="105"/>
      <c r="L45" s="105"/>
      <c r="M45" s="105"/>
      <c r="N45" s="105"/>
      <c r="O45" s="105"/>
      <c r="P45" s="105"/>
      <c r="Q45" s="105"/>
    </row>
    <row r="46" spans="1:17" ht="11.25">
      <c r="A46" s="384"/>
      <c r="B46" s="386" t="s">
        <v>504</v>
      </c>
      <c r="C46" s="105"/>
      <c r="D46" s="105"/>
      <c r="E46" s="77">
        <v>1382588.25</v>
      </c>
      <c r="F46" s="393">
        <v>857067</v>
      </c>
      <c r="G46" s="393">
        <v>525521.25</v>
      </c>
      <c r="H46" s="394">
        <v>1382588</v>
      </c>
      <c r="I46" s="394">
        <v>857067</v>
      </c>
      <c r="J46" s="105">
        <v>857067</v>
      </c>
      <c r="K46" s="105"/>
      <c r="L46" s="105"/>
      <c r="M46" s="105">
        <v>525521.25</v>
      </c>
      <c r="N46" s="105"/>
      <c r="O46" s="105"/>
      <c r="P46" s="105"/>
      <c r="Q46" s="105">
        <v>525521.25</v>
      </c>
    </row>
    <row r="47" spans="1:17" ht="11.25">
      <c r="A47" s="384"/>
      <c r="B47" s="386"/>
      <c r="C47" s="385"/>
      <c r="D47" s="387"/>
      <c r="E47" s="388"/>
      <c r="F47" s="388"/>
      <c r="G47" s="388"/>
      <c r="H47" s="387"/>
      <c r="I47" s="387"/>
      <c r="J47" s="387"/>
      <c r="K47" s="387"/>
      <c r="L47" s="387"/>
      <c r="M47" s="387"/>
      <c r="N47" s="387"/>
      <c r="O47" s="387"/>
      <c r="P47" s="387"/>
      <c r="Q47" s="389"/>
    </row>
    <row r="48" spans="1:17" ht="22.5">
      <c r="A48" s="384"/>
      <c r="B48" s="353" t="s">
        <v>443</v>
      </c>
      <c r="C48" s="453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5"/>
    </row>
    <row r="49" spans="1:17" ht="11.25" customHeight="1">
      <c r="A49" s="384"/>
      <c r="B49" s="77" t="s">
        <v>444</v>
      </c>
      <c r="C49" s="456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8"/>
    </row>
    <row r="50" spans="1:17" ht="11.25" customHeight="1">
      <c r="A50" s="384"/>
      <c r="B50" s="77" t="s">
        <v>491</v>
      </c>
      <c r="C50" s="459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460"/>
      <c r="O50" s="460"/>
      <c r="P50" s="460"/>
      <c r="Q50" s="461"/>
    </row>
    <row r="51" spans="1:17" ht="11.25" customHeight="1">
      <c r="A51" s="384"/>
      <c r="B51" s="462" t="s">
        <v>492</v>
      </c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4"/>
    </row>
    <row r="52" spans="1:17" ht="11.25">
      <c r="A52" s="384"/>
      <c r="B52" s="77" t="s">
        <v>108</v>
      </c>
      <c r="C52" s="390"/>
      <c r="D52" s="390" t="s">
        <v>493</v>
      </c>
      <c r="E52" s="386">
        <v>451963</v>
      </c>
      <c r="F52" s="386">
        <v>67794</v>
      </c>
      <c r="G52" s="386">
        <v>384169</v>
      </c>
      <c r="H52" s="390">
        <v>451963</v>
      </c>
      <c r="I52" s="390">
        <v>67794</v>
      </c>
      <c r="J52" s="390"/>
      <c r="K52" s="390"/>
      <c r="L52" s="390">
        <v>67794</v>
      </c>
      <c r="M52" s="390">
        <v>384169</v>
      </c>
      <c r="N52" s="390"/>
      <c r="O52" s="390"/>
      <c r="P52" s="390"/>
      <c r="Q52" s="390">
        <v>384169</v>
      </c>
    </row>
    <row r="53" spans="1:17" ht="11.25">
      <c r="A53" s="384"/>
      <c r="B53" s="77" t="s">
        <v>494</v>
      </c>
      <c r="C53" s="390"/>
      <c r="D53" s="390"/>
      <c r="E53" s="386">
        <v>182538</v>
      </c>
      <c r="F53" s="386">
        <v>27381</v>
      </c>
      <c r="G53" s="386">
        <v>155157</v>
      </c>
      <c r="H53" s="390">
        <v>182538</v>
      </c>
      <c r="I53" s="390">
        <v>27381</v>
      </c>
      <c r="J53" s="390"/>
      <c r="K53" s="390"/>
      <c r="L53" s="390">
        <v>27381</v>
      </c>
      <c r="M53" s="390">
        <v>155157</v>
      </c>
      <c r="N53" s="390"/>
      <c r="O53" s="390"/>
      <c r="P53" s="390"/>
      <c r="Q53" s="390">
        <v>155157</v>
      </c>
    </row>
    <row r="54" spans="1:17" ht="11.25">
      <c r="A54" s="384"/>
      <c r="B54" s="77" t="s">
        <v>356</v>
      </c>
      <c r="C54" s="390"/>
      <c r="D54" s="390"/>
      <c r="E54" s="386">
        <v>269425</v>
      </c>
      <c r="F54" s="386">
        <v>40413</v>
      </c>
      <c r="G54" s="386">
        <v>229012</v>
      </c>
      <c r="H54" s="390">
        <v>269425</v>
      </c>
      <c r="I54" s="390">
        <v>40413</v>
      </c>
      <c r="J54" s="390"/>
      <c r="K54" s="390"/>
      <c r="L54" s="390">
        <v>40413</v>
      </c>
      <c r="M54" s="390">
        <v>229012</v>
      </c>
      <c r="N54" s="390"/>
      <c r="O54" s="390"/>
      <c r="P54" s="390"/>
      <c r="Q54" s="390">
        <v>229012</v>
      </c>
    </row>
    <row r="55" spans="1:17" ht="11.25">
      <c r="A55" s="384"/>
      <c r="B55" s="386"/>
      <c r="C55" s="105"/>
      <c r="D55" s="105"/>
      <c r="E55" s="77"/>
      <c r="F55" s="77"/>
      <c r="G55" s="77"/>
      <c r="H55" s="105"/>
      <c r="I55" s="105"/>
      <c r="J55" s="105"/>
      <c r="K55" s="105"/>
      <c r="L55" s="105"/>
      <c r="M55" s="105"/>
      <c r="N55" s="105"/>
      <c r="O55" s="105"/>
      <c r="P55" s="105"/>
      <c r="Q55" s="105"/>
    </row>
    <row r="56" spans="1:17" ht="22.5">
      <c r="A56" s="384"/>
      <c r="B56" s="353" t="s">
        <v>443</v>
      </c>
      <c r="C56" s="453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5"/>
    </row>
    <row r="57" spans="1:17" ht="11.25">
      <c r="A57" s="384"/>
      <c r="B57" s="77" t="s">
        <v>495</v>
      </c>
      <c r="C57" s="456"/>
      <c r="D57" s="457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7"/>
      <c r="Q57" s="458"/>
    </row>
    <row r="58" spans="1:17" ht="11.25">
      <c r="A58" s="384"/>
      <c r="B58" s="77" t="s">
        <v>496</v>
      </c>
      <c r="C58" s="459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1"/>
    </row>
    <row r="59" spans="1:17" ht="12.75">
      <c r="A59" s="384"/>
      <c r="B59" s="462" t="s">
        <v>497</v>
      </c>
      <c r="C59" s="463"/>
      <c r="D59" s="463"/>
      <c r="E59" s="463"/>
      <c r="F59" s="463"/>
      <c r="G59" s="463"/>
      <c r="H59" s="463"/>
      <c r="I59" s="463"/>
      <c r="J59" s="463"/>
      <c r="K59" s="463"/>
      <c r="L59" s="463"/>
      <c r="M59" s="463"/>
      <c r="N59" s="463"/>
      <c r="O59" s="463"/>
      <c r="P59" s="463"/>
      <c r="Q59" s="464"/>
    </row>
    <row r="60" spans="1:17" ht="12.75">
      <c r="A60" s="384"/>
      <c r="B60" s="77" t="s">
        <v>108</v>
      </c>
      <c r="C60" s="395"/>
      <c r="D60" s="396" t="s">
        <v>498</v>
      </c>
      <c r="E60" s="396">
        <v>78716</v>
      </c>
      <c r="F60" s="396">
        <v>11807</v>
      </c>
      <c r="G60" s="396">
        <v>66909</v>
      </c>
      <c r="H60" s="396">
        <v>78716</v>
      </c>
      <c r="I60" s="396">
        <v>11807</v>
      </c>
      <c r="J60" s="396"/>
      <c r="K60" s="396"/>
      <c r="L60" s="396">
        <v>11807</v>
      </c>
      <c r="M60" s="396">
        <v>66909</v>
      </c>
      <c r="N60" s="396"/>
      <c r="O60" s="396"/>
      <c r="P60" s="396"/>
      <c r="Q60" s="396">
        <v>66909</v>
      </c>
    </row>
    <row r="61" spans="1:17" ht="11.25">
      <c r="A61" s="384"/>
      <c r="B61" s="77" t="s">
        <v>494</v>
      </c>
      <c r="C61" s="390"/>
      <c r="D61" s="390"/>
      <c r="E61" s="386">
        <v>78716</v>
      </c>
      <c r="F61" s="386">
        <v>11807</v>
      </c>
      <c r="G61" s="386">
        <v>66909</v>
      </c>
      <c r="H61" s="390">
        <v>78716</v>
      </c>
      <c r="I61" s="390">
        <v>11807</v>
      </c>
      <c r="J61" s="390"/>
      <c r="K61" s="390"/>
      <c r="L61" s="390">
        <v>11807</v>
      </c>
      <c r="M61" s="390">
        <v>66909</v>
      </c>
      <c r="N61" s="390"/>
      <c r="O61" s="390"/>
      <c r="P61" s="390"/>
      <c r="Q61" s="390">
        <v>66909</v>
      </c>
    </row>
    <row r="62" spans="1:17" ht="11.25">
      <c r="A62" s="384"/>
      <c r="B62" s="77" t="s">
        <v>356</v>
      </c>
      <c r="C62" s="390"/>
      <c r="D62" s="390"/>
      <c r="E62" s="386"/>
      <c r="F62" s="386"/>
      <c r="G62" s="386"/>
      <c r="H62" s="390"/>
      <c r="I62" s="390"/>
      <c r="J62" s="390"/>
      <c r="K62" s="390"/>
      <c r="L62" s="390"/>
      <c r="M62" s="390"/>
      <c r="N62" s="390"/>
      <c r="O62" s="390"/>
      <c r="P62" s="390"/>
      <c r="Q62" s="390"/>
    </row>
    <row r="63" spans="1:17" ht="11.25">
      <c r="A63" s="384"/>
      <c r="B63" s="386"/>
      <c r="C63" s="105"/>
      <c r="D63" s="105"/>
      <c r="E63" s="77"/>
      <c r="F63" s="77"/>
      <c r="G63" s="77"/>
      <c r="H63" s="105"/>
      <c r="I63" s="105"/>
      <c r="J63" s="105"/>
      <c r="K63" s="105"/>
      <c r="L63" s="105"/>
      <c r="M63" s="105"/>
      <c r="N63" s="105"/>
      <c r="O63" s="105"/>
      <c r="P63" s="105"/>
      <c r="Q63" s="105"/>
    </row>
    <row r="64" spans="1:17" ht="11.25">
      <c r="A64" s="384"/>
      <c r="B64" s="397" t="s">
        <v>499</v>
      </c>
      <c r="C64" s="77"/>
      <c r="D64" s="77"/>
      <c r="E64" s="98">
        <v>1789368.25</v>
      </c>
      <c r="F64" s="98">
        <v>960900</v>
      </c>
      <c r="G64" s="98">
        <v>828468.25</v>
      </c>
      <c r="H64" s="98">
        <v>1789368.25</v>
      </c>
      <c r="I64" s="98">
        <v>960900</v>
      </c>
      <c r="J64" s="398">
        <v>750000</v>
      </c>
      <c r="K64" s="398"/>
      <c r="L64" s="398">
        <v>210900</v>
      </c>
      <c r="M64" s="398">
        <v>828468.25</v>
      </c>
      <c r="N64" s="398"/>
      <c r="O64" s="398"/>
      <c r="P64" s="398"/>
      <c r="Q64" s="398">
        <v>828468.25</v>
      </c>
    </row>
    <row r="65" spans="1:17" ht="11.25">
      <c r="A65" s="80"/>
      <c r="B65" s="81" t="s">
        <v>111</v>
      </c>
      <c r="C65" s="481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2"/>
      <c r="O65" s="482"/>
      <c r="P65" s="482"/>
      <c r="Q65" s="483"/>
    </row>
    <row r="66" spans="1:17" s="97" customFormat="1" ht="15" customHeight="1">
      <c r="A66" s="465" t="s">
        <v>115</v>
      </c>
      <c r="B66" s="465"/>
      <c r="C66" s="474" t="s">
        <v>51</v>
      </c>
      <c r="D66" s="475"/>
      <c r="E66" s="62">
        <v>2125172.25</v>
      </c>
      <c r="F66" s="62">
        <v>1011123</v>
      </c>
      <c r="G66" s="62">
        <v>1114049.25</v>
      </c>
      <c r="H66" s="62">
        <v>2125172.25</v>
      </c>
      <c r="I66" s="62">
        <v>1011123</v>
      </c>
      <c r="J66" s="62">
        <v>750000</v>
      </c>
      <c r="K66" s="62"/>
      <c r="L66" s="62">
        <v>261123</v>
      </c>
      <c r="M66" s="62">
        <v>1114049.25</v>
      </c>
      <c r="N66" s="62"/>
      <c r="O66" s="62"/>
      <c r="P66" s="62"/>
      <c r="Q66" s="62">
        <v>1114049.25</v>
      </c>
    </row>
    <row r="68" spans="1:10" ht="11.25">
      <c r="A68" s="466" t="s">
        <v>116</v>
      </c>
      <c r="B68" s="466"/>
      <c r="C68" s="466"/>
      <c r="D68" s="466"/>
      <c r="E68" s="466"/>
      <c r="F68" s="466"/>
      <c r="G68" s="466"/>
      <c r="H68" s="466"/>
      <c r="I68" s="466"/>
      <c r="J68" s="466"/>
    </row>
    <row r="69" spans="1:10" ht="11.25">
      <c r="A69" s="104" t="s">
        <v>141</v>
      </c>
      <c r="B69" s="104"/>
      <c r="C69" s="104"/>
      <c r="D69" s="104"/>
      <c r="E69" s="104"/>
      <c r="F69" s="104"/>
      <c r="G69" s="104"/>
      <c r="H69" s="104"/>
      <c r="I69" s="104"/>
      <c r="J69" s="104"/>
    </row>
    <row r="70" spans="1:10" ht="11.25">
      <c r="A70" s="104" t="s">
        <v>165</v>
      </c>
      <c r="B70" s="104"/>
      <c r="C70" s="104"/>
      <c r="D70" s="104"/>
      <c r="E70" s="104"/>
      <c r="F70" s="104"/>
      <c r="G70" s="104"/>
      <c r="H70" s="104"/>
      <c r="I70" s="104"/>
      <c r="J70" s="104"/>
    </row>
  </sheetData>
  <mergeCells count="38">
    <mergeCell ref="A1:Q1"/>
    <mergeCell ref="C66:D66"/>
    <mergeCell ref="C23:Q26"/>
    <mergeCell ref="C22:D22"/>
    <mergeCell ref="C21:Q21"/>
    <mergeCell ref="C65:Q65"/>
    <mergeCell ref="N7:Q7"/>
    <mergeCell ref="C10:D10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C39:Q41"/>
    <mergeCell ref="B42:Q42"/>
    <mergeCell ref="C48:Q50"/>
    <mergeCell ref="B51:Q51"/>
    <mergeCell ref="A11:A15"/>
    <mergeCell ref="A16:A20"/>
    <mergeCell ref="A23:A38"/>
    <mergeCell ref="C31:Q33"/>
    <mergeCell ref="B34:Q34"/>
    <mergeCell ref="C56:Q58"/>
    <mergeCell ref="B59:Q59"/>
    <mergeCell ref="A66:B66"/>
    <mergeCell ref="A68:J6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3 do Uchwały Rady Gminy nr X/48/09
z dnia 29.10.2009 r
Załącznik nr 4 
do Uchwały Rady Gminy nr  XI/45/08
z dnia 29.12.2008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showGridLines="0" workbookViewId="0" topLeftCell="A1">
      <selection activeCell="D10" sqref="D10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487" t="s">
        <v>402</v>
      </c>
      <c r="B1" s="487"/>
      <c r="C1" s="487"/>
      <c r="D1" s="487"/>
    </row>
    <row r="2" ht="6.75" customHeight="1">
      <c r="A2" s="22"/>
    </row>
    <row r="3" ht="12.75">
      <c r="D3" s="13" t="s">
        <v>43</v>
      </c>
    </row>
    <row r="4" spans="1:4" ht="15" customHeight="1">
      <c r="A4" s="409" t="s">
        <v>64</v>
      </c>
      <c r="B4" s="409" t="s">
        <v>5</v>
      </c>
      <c r="C4" s="410" t="s">
        <v>65</v>
      </c>
      <c r="D4" s="410" t="s">
        <v>403</v>
      </c>
    </row>
    <row r="5" spans="1:4" ht="15" customHeight="1">
      <c r="A5" s="409"/>
      <c r="B5" s="409"/>
      <c r="C5" s="409"/>
      <c r="D5" s="410"/>
    </row>
    <row r="6" spans="1:4" ht="15.75" customHeight="1">
      <c r="A6" s="409"/>
      <c r="B6" s="409"/>
      <c r="C6" s="409"/>
      <c r="D6" s="410"/>
    </row>
    <row r="7" spans="1:4" s="100" customFormat="1" ht="6.75" customHeight="1">
      <c r="A7" s="99">
        <v>1</v>
      </c>
      <c r="B7" s="99">
        <v>2</v>
      </c>
      <c r="C7" s="99">
        <v>3</v>
      </c>
      <c r="D7" s="99">
        <v>4</v>
      </c>
    </row>
    <row r="8" spans="1:4" s="100" customFormat="1" ht="18" customHeight="1">
      <c r="A8" s="32" t="s">
        <v>13</v>
      </c>
      <c r="B8" s="32" t="s">
        <v>353</v>
      </c>
      <c r="C8" s="32"/>
      <c r="D8" s="365">
        <v>10279952.82</v>
      </c>
    </row>
    <row r="9" spans="1:4" s="100" customFormat="1" ht="18" customHeight="1">
      <c r="A9" s="32" t="s">
        <v>14</v>
      </c>
      <c r="B9" s="32" t="s">
        <v>9</v>
      </c>
      <c r="C9" s="32"/>
      <c r="D9" s="365">
        <v>10647726.82</v>
      </c>
    </row>
    <row r="10" spans="1:4" s="100" customFormat="1" ht="18" customHeight="1">
      <c r="A10" s="32" t="s">
        <v>15</v>
      </c>
      <c r="B10" s="32" t="s">
        <v>354</v>
      </c>
      <c r="C10" s="32"/>
      <c r="D10" s="365">
        <v>-367774</v>
      </c>
    </row>
    <row r="11" spans="1:4" ht="18.75" customHeight="1">
      <c r="A11" s="486" t="s">
        <v>26</v>
      </c>
      <c r="B11" s="486"/>
      <c r="C11" s="32"/>
      <c r="D11" s="278">
        <f>SUM(D12:D19)</f>
        <v>770536</v>
      </c>
    </row>
    <row r="12" spans="1:4" ht="18.75" customHeight="1">
      <c r="A12" s="34" t="s">
        <v>13</v>
      </c>
      <c r="B12" s="35" t="s">
        <v>20</v>
      </c>
      <c r="C12" s="34" t="s">
        <v>27</v>
      </c>
      <c r="D12" s="275"/>
    </row>
    <row r="13" spans="1:4" ht="18.75" customHeight="1">
      <c r="A13" s="36" t="s">
        <v>14</v>
      </c>
      <c r="B13" s="37" t="s">
        <v>21</v>
      </c>
      <c r="C13" s="36" t="s">
        <v>27</v>
      </c>
      <c r="D13" s="276">
        <v>442166</v>
      </c>
    </row>
    <row r="14" spans="1:4" ht="51">
      <c r="A14" s="36" t="s">
        <v>15</v>
      </c>
      <c r="B14" s="38" t="s">
        <v>146</v>
      </c>
      <c r="C14" s="36" t="s">
        <v>53</v>
      </c>
      <c r="D14" s="276">
        <v>0</v>
      </c>
    </row>
    <row r="15" spans="1:4" ht="18.75" customHeight="1">
      <c r="A15" s="36" t="s">
        <v>1</v>
      </c>
      <c r="B15" s="37" t="s">
        <v>29</v>
      </c>
      <c r="C15" s="36" t="s">
        <v>54</v>
      </c>
      <c r="D15" s="276">
        <v>0</v>
      </c>
    </row>
    <row r="16" spans="1:4" ht="18.75" customHeight="1">
      <c r="A16" s="36" t="s">
        <v>19</v>
      </c>
      <c r="B16" s="37" t="s">
        <v>147</v>
      </c>
      <c r="C16" s="36" t="s">
        <v>166</v>
      </c>
      <c r="D16" s="276">
        <v>0</v>
      </c>
    </row>
    <row r="17" spans="1:4" ht="18.75" customHeight="1">
      <c r="A17" s="36" t="s">
        <v>22</v>
      </c>
      <c r="B17" s="37" t="s">
        <v>23</v>
      </c>
      <c r="C17" s="36" t="s">
        <v>28</v>
      </c>
      <c r="D17" s="276">
        <v>0</v>
      </c>
    </row>
    <row r="18" spans="1:4" ht="18.75" customHeight="1">
      <c r="A18" s="36" t="s">
        <v>24</v>
      </c>
      <c r="B18" s="37" t="s">
        <v>182</v>
      </c>
      <c r="C18" s="36" t="s">
        <v>83</v>
      </c>
      <c r="D18" s="276">
        <v>0</v>
      </c>
    </row>
    <row r="19" spans="1:4" ht="18.75" customHeight="1">
      <c r="A19" s="36" t="s">
        <v>31</v>
      </c>
      <c r="B19" s="40" t="s">
        <v>52</v>
      </c>
      <c r="C19" s="39" t="s">
        <v>30</v>
      </c>
      <c r="D19" s="277">
        <v>328370</v>
      </c>
    </row>
    <row r="20" spans="1:4" ht="18.75" customHeight="1">
      <c r="A20" s="486" t="s">
        <v>148</v>
      </c>
      <c r="B20" s="486"/>
      <c r="C20" s="32"/>
      <c r="D20" s="274">
        <v>402762</v>
      </c>
    </row>
    <row r="21" spans="1:4" ht="18.75" customHeight="1">
      <c r="A21" s="34" t="s">
        <v>13</v>
      </c>
      <c r="B21" s="35" t="s">
        <v>55</v>
      </c>
      <c r="C21" s="34" t="s">
        <v>33</v>
      </c>
      <c r="D21" s="275">
        <v>130693</v>
      </c>
    </row>
    <row r="22" spans="1:4" ht="18.75" customHeight="1">
      <c r="A22" s="36" t="s">
        <v>14</v>
      </c>
      <c r="B22" s="37" t="s">
        <v>32</v>
      </c>
      <c r="C22" s="36" t="s">
        <v>33</v>
      </c>
      <c r="D22" s="276">
        <v>272069</v>
      </c>
    </row>
    <row r="23" spans="1:4" ht="38.25">
      <c r="A23" s="36" t="s">
        <v>15</v>
      </c>
      <c r="B23" s="38" t="s">
        <v>58</v>
      </c>
      <c r="C23" s="36" t="s">
        <v>59</v>
      </c>
      <c r="D23" s="276"/>
    </row>
    <row r="24" spans="1:4" ht="18.75" customHeight="1">
      <c r="A24" s="36" t="s">
        <v>1</v>
      </c>
      <c r="B24" s="37" t="s">
        <v>56</v>
      </c>
      <c r="C24" s="36" t="s">
        <v>50</v>
      </c>
      <c r="D24" s="276"/>
    </row>
    <row r="25" spans="1:4" ht="18.75" customHeight="1">
      <c r="A25" s="36" t="s">
        <v>19</v>
      </c>
      <c r="B25" s="37" t="s">
        <v>57</v>
      </c>
      <c r="C25" s="36" t="s">
        <v>35</v>
      </c>
      <c r="D25" s="276"/>
    </row>
    <row r="26" spans="1:4" ht="18.75" customHeight="1">
      <c r="A26" s="36" t="s">
        <v>22</v>
      </c>
      <c r="B26" s="37" t="s">
        <v>183</v>
      </c>
      <c r="C26" s="36" t="s">
        <v>36</v>
      </c>
      <c r="D26" s="276"/>
    </row>
    <row r="27" spans="1:4" ht="18.75" customHeight="1">
      <c r="A27" s="39" t="s">
        <v>24</v>
      </c>
      <c r="B27" s="40" t="s">
        <v>37</v>
      </c>
      <c r="C27" s="39" t="s">
        <v>34</v>
      </c>
      <c r="D27" s="277"/>
    </row>
    <row r="28" spans="1:4" ht="7.5" customHeight="1">
      <c r="A28" s="6"/>
      <c r="B28" s="7"/>
      <c r="C28" s="7"/>
      <c r="D28" s="7"/>
    </row>
    <row r="29" spans="1:6" ht="12.75">
      <c r="A29" s="65"/>
      <c r="B29" s="64"/>
      <c r="C29" s="64"/>
      <c r="D29" s="64"/>
      <c r="E29" s="59"/>
      <c r="F29" s="59"/>
    </row>
    <row r="30" ht="12.75">
      <c r="B30" s="2" t="s">
        <v>229</v>
      </c>
    </row>
    <row r="31" ht="25.5">
      <c r="B31" s="113" t="s">
        <v>502</v>
      </c>
    </row>
    <row r="32" ht="12.75">
      <c r="B32" s="2" t="s">
        <v>461</v>
      </c>
    </row>
    <row r="45" ht="12.75">
      <c r="B45" s="113"/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1 do Uchwały Rady Gminy Nr X/48/09 z dnia 29.10.2009
  Załącznik Nr 5 
do Uchwały Rady Gminy Nr XI/45/08 
z dnia 29.12.2008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defaultGridColor="0" colorId="8" workbookViewId="0" topLeftCell="A1">
      <selection activeCell="I50" sqref="I5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488" t="s">
        <v>404</v>
      </c>
      <c r="B1" s="488"/>
      <c r="C1" s="488"/>
      <c r="D1" s="488"/>
      <c r="E1" s="488"/>
      <c r="F1" s="488"/>
      <c r="G1" s="488"/>
      <c r="H1" s="488"/>
      <c r="I1" s="488"/>
      <c r="J1" s="488"/>
    </row>
    <row r="2" ht="12.75">
      <c r="J2" s="12" t="s">
        <v>43</v>
      </c>
    </row>
    <row r="3" spans="1:10" s="5" customFormat="1" ht="20.25" customHeight="1">
      <c r="A3" s="409" t="s">
        <v>2</v>
      </c>
      <c r="B3" s="489" t="s">
        <v>3</v>
      </c>
      <c r="C3" s="489" t="s">
        <v>154</v>
      </c>
      <c r="D3" s="410" t="s">
        <v>136</v>
      </c>
      <c r="E3" s="410" t="s">
        <v>167</v>
      </c>
      <c r="F3" s="410" t="s">
        <v>96</v>
      </c>
      <c r="G3" s="410"/>
      <c r="H3" s="410"/>
      <c r="I3" s="410"/>
      <c r="J3" s="410"/>
    </row>
    <row r="4" spans="1:10" s="5" customFormat="1" ht="20.25" customHeight="1">
      <c r="A4" s="409"/>
      <c r="B4" s="490"/>
      <c r="C4" s="490"/>
      <c r="D4" s="409"/>
      <c r="E4" s="410"/>
      <c r="F4" s="410" t="s">
        <v>134</v>
      </c>
      <c r="G4" s="410" t="s">
        <v>6</v>
      </c>
      <c r="H4" s="410"/>
      <c r="I4" s="410"/>
      <c r="J4" s="410" t="s">
        <v>135</v>
      </c>
    </row>
    <row r="5" spans="1:10" s="5" customFormat="1" ht="65.25" customHeight="1">
      <c r="A5" s="409"/>
      <c r="B5" s="491"/>
      <c r="C5" s="491"/>
      <c r="D5" s="409"/>
      <c r="E5" s="410"/>
      <c r="F5" s="410"/>
      <c r="G5" s="21" t="s">
        <v>131</v>
      </c>
      <c r="H5" s="21" t="s">
        <v>132</v>
      </c>
      <c r="I5" s="21" t="s">
        <v>168</v>
      </c>
      <c r="J5" s="410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374" t="s">
        <v>378</v>
      </c>
      <c r="B7" s="378" t="s">
        <v>474</v>
      </c>
      <c r="C7" s="34">
        <v>2010</v>
      </c>
      <c r="D7" s="293">
        <v>131716</v>
      </c>
      <c r="E7" s="293">
        <f>SUM(E8:E11)</f>
        <v>131716</v>
      </c>
      <c r="F7" s="293">
        <f>SUM(F8:F11)</f>
        <v>131716</v>
      </c>
      <c r="G7" s="293"/>
      <c r="H7" s="293"/>
      <c r="I7" s="293"/>
      <c r="J7" s="293"/>
    </row>
    <row r="8" spans="1:10" ht="19.5" customHeight="1">
      <c r="A8" s="375"/>
      <c r="B8" s="379"/>
      <c r="C8" s="380">
        <v>4210</v>
      </c>
      <c r="D8" s="383"/>
      <c r="E8" s="383">
        <v>782</v>
      </c>
      <c r="F8" s="383">
        <v>782</v>
      </c>
      <c r="G8" s="383"/>
      <c r="H8" s="383"/>
      <c r="I8" s="383"/>
      <c r="J8" s="383"/>
    </row>
    <row r="9" spans="1:10" ht="19.5" customHeight="1">
      <c r="A9" s="376"/>
      <c r="B9" s="381"/>
      <c r="C9" s="36">
        <v>4430</v>
      </c>
      <c r="D9" s="291"/>
      <c r="E9" s="291">
        <v>129134</v>
      </c>
      <c r="F9" s="291">
        <v>129134</v>
      </c>
      <c r="G9" s="291"/>
      <c r="H9" s="291"/>
      <c r="I9" s="291"/>
      <c r="J9" s="291"/>
    </row>
    <row r="10" spans="1:10" ht="19.5" customHeight="1">
      <c r="A10" s="377"/>
      <c r="B10" s="382"/>
      <c r="C10" s="51">
        <v>4740</v>
      </c>
      <c r="D10" s="290"/>
      <c r="E10" s="290">
        <v>800</v>
      </c>
      <c r="F10" s="290">
        <v>800</v>
      </c>
      <c r="G10" s="290"/>
      <c r="H10" s="290"/>
      <c r="I10" s="290"/>
      <c r="J10" s="290"/>
    </row>
    <row r="11" spans="1:10" ht="19.5" customHeight="1">
      <c r="A11" s="377"/>
      <c r="B11" s="382"/>
      <c r="C11" s="51">
        <v>4750</v>
      </c>
      <c r="D11" s="290"/>
      <c r="E11" s="290">
        <v>1000</v>
      </c>
      <c r="F11" s="290">
        <v>1000</v>
      </c>
      <c r="G11" s="290"/>
      <c r="H11" s="290"/>
      <c r="I11" s="290"/>
      <c r="J11" s="290"/>
    </row>
    <row r="12" spans="1:10" ht="19.5" customHeight="1">
      <c r="A12" s="123">
        <v>750</v>
      </c>
      <c r="B12" s="123">
        <v>75011</v>
      </c>
      <c r="C12" s="123">
        <v>2010</v>
      </c>
      <c r="D12" s="157">
        <v>33414</v>
      </c>
      <c r="E12" s="157">
        <f>SUM(E13:E17)</f>
        <v>33414</v>
      </c>
      <c r="F12" s="157">
        <f>SUM(F13:F17)</f>
        <v>33414</v>
      </c>
      <c r="G12" s="157">
        <f>SUM(G13,G14)</f>
        <v>27148</v>
      </c>
      <c r="H12" s="157">
        <f>SUM(H15:H16)</f>
        <v>5360</v>
      </c>
      <c r="I12" s="157"/>
      <c r="J12" s="157"/>
    </row>
    <row r="13" spans="1:10" ht="19.5" customHeight="1">
      <c r="A13" s="27"/>
      <c r="B13" s="27"/>
      <c r="C13" s="27">
        <v>4010</v>
      </c>
      <c r="D13" s="145"/>
      <c r="E13" s="145">
        <v>24000</v>
      </c>
      <c r="F13" s="145">
        <v>24000</v>
      </c>
      <c r="G13" s="145">
        <v>24000</v>
      </c>
      <c r="H13" s="145"/>
      <c r="I13" s="145"/>
      <c r="J13" s="145"/>
    </row>
    <row r="14" spans="1:10" ht="19.5" customHeight="1">
      <c r="A14" s="27"/>
      <c r="B14" s="27"/>
      <c r="C14" s="27">
        <v>4040</v>
      </c>
      <c r="D14" s="145"/>
      <c r="E14" s="145">
        <v>3148</v>
      </c>
      <c r="F14" s="145">
        <v>3148</v>
      </c>
      <c r="G14" s="145">
        <v>3148</v>
      </c>
      <c r="H14" s="145"/>
      <c r="I14" s="145"/>
      <c r="J14" s="145"/>
    </row>
    <row r="15" spans="1:10" ht="19.5" customHeight="1">
      <c r="A15" s="27"/>
      <c r="B15" s="27"/>
      <c r="C15" s="27">
        <v>4110</v>
      </c>
      <c r="D15" s="145"/>
      <c r="E15" s="145">
        <v>4560</v>
      </c>
      <c r="F15" s="145">
        <v>4560</v>
      </c>
      <c r="G15" s="145"/>
      <c r="H15" s="145">
        <v>4560</v>
      </c>
      <c r="I15" s="145"/>
      <c r="J15" s="145"/>
    </row>
    <row r="16" spans="1:10" ht="19.5" customHeight="1">
      <c r="A16" s="27"/>
      <c r="B16" s="27"/>
      <c r="C16" s="27">
        <v>4120</v>
      </c>
      <c r="D16" s="145"/>
      <c r="E16" s="145">
        <v>800</v>
      </c>
      <c r="F16" s="145">
        <v>800</v>
      </c>
      <c r="G16" s="145"/>
      <c r="H16" s="145">
        <v>800</v>
      </c>
      <c r="I16" s="145"/>
      <c r="J16" s="145"/>
    </row>
    <row r="17" spans="1:10" ht="19.5" customHeight="1">
      <c r="A17" s="27"/>
      <c r="B17" s="27"/>
      <c r="C17" s="27">
        <v>4440</v>
      </c>
      <c r="D17" s="145"/>
      <c r="E17" s="145">
        <v>906</v>
      </c>
      <c r="F17" s="145">
        <v>906</v>
      </c>
      <c r="G17" s="145"/>
      <c r="H17" s="145"/>
      <c r="I17" s="145"/>
      <c r="J17" s="145"/>
    </row>
    <row r="18" spans="1:10" ht="19.5" customHeight="1">
      <c r="A18" s="27">
        <v>751</v>
      </c>
      <c r="B18" s="27">
        <v>75101</v>
      </c>
      <c r="C18" s="27">
        <v>2010</v>
      </c>
      <c r="D18" s="145">
        <v>613</v>
      </c>
      <c r="E18" s="145">
        <v>613</v>
      </c>
      <c r="F18" s="145">
        <v>613</v>
      </c>
      <c r="G18" s="145"/>
      <c r="H18" s="145"/>
      <c r="I18" s="145"/>
      <c r="J18" s="145"/>
    </row>
    <row r="19" spans="1:10" ht="19.5" customHeight="1">
      <c r="A19" s="322"/>
      <c r="B19" s="322"/>
      <c r="C19" s="322">
        <v>4300</v>
      </c>
      <c r="D19" s="323"/>
      <c r="E19" s="323">
        <v>613</v>
      </c>
      <c r="F19" s="323">
        <v>613</v>
      </c>
      <c r="G19" s="323"/>
      <c r="H19" s="323"/>
      <c r="I19" s="323"/>
      <c r="J19" s="323"/>
    </row>
    <row r="20" spans="1:10" ht="19.5" customHeight="1">
      <c r="A20" s="322"/>
      <c r="B20" s="322">
        <v>75113</v>
      </c>
      <c r="C20" s="322">
        <v>2010</v>
      </c>
      <c r="D20" s="323">
        <v>4726</v>
      </c>
      <c r="E20" s="323">
        <f>SUM(E21:E27)</f>
        <v>4726</v>
      </c>
      <c r="F20" s="323">
        <f>SUM(F21:F27)</f>
        <v>4726</v>
      </c>
      <c r="G20" s="323">
        <f>SUM(G24:G27)</f>
        <v>842</v>
      </c>
      <c r="H20" s="323">
        <f>SUM(H21:H27)</f>
        <v>99</v>
      </c>
      <c r="I20" s="323"/>
      <c r="J20" s="323"/>
    </row>
    <row r="21" spans="1:10" ht="19.5" customHeight="1">
      <c r="A21" s="322"/>
      <c r="B21" s="322"/>
      <c r="C21" s="322">
        <v>3030</v>
      </c>
      <c r="D21" s="323"/>
      <c r="E21" s="323">
        <v>2250</v>
      </c>
      <c r="F21" s="323">
        <v>2250</v>
      </c>
      <c r="G21" s="323"/>
      <c r="H21" s="323"/>
      <c r="I21" s="323"/>
      <c r="J21" s="323"/>
    </row>
    <row r="22" spans="1:10" ht="19.5" customHeight="1">
      <c r="A22" s="322"/>
      <c r="B22" s="322"/>
      <c r="C22" s="322">
        <v>4110</v>
      </c>
      <c r="D22" s="323"/>
      <c r="E22" s="323">
        <v>85</v>
      </c>
      <c r="F22" s="323">
        <v>85</v>
      </c>
      <c r="G22" s="323"/>
      <c r="H22" s="323">
        <v>85</v>
      </c>
      <c r="I22" s="323"/>
      <c r="J22" s="323"/>
    </row>
    <row r="23" spans="1:10" ht="19.5" customHeight="1">
      <c r="A23" s="322"/>
      <c r="B23" s="322"/>
      <c r="C23" s="322">
        <v>4120</v>
      </c>
      <c r="D23" s="323"/>
      <c r="E23" s="323">
        <v>14</v>
      </c>
      <c r="F23" s="323">
        <v>14</v>
      </c>
      <c r="G23" s="323"/>
      <c r="H23" s="323">
        <v>14</v>
      </c>
      <c r="I23" s="323"/>
      <c r="J23" s="323"/>
    </row>
    <row r="24" spans="1:10" ht="19.5" customHeight="1">
      <c r="A24" s="322"/>
      <c r="B24" s="322"/>
      <c r="C24" s="322">
        <v>4170</v>
      </c>
      <c r="D24" s="323"/>
      <c r="E24" s="323">
        <v>842</v>
      </c>
      <c r="F24" s="323">
        <v>842</v>
      </c>
      <c r="G24" s="323">
        <v>842</v>
      </c>
      <c r="H24" s="323"/>
      <c r="I24" s="323"/>
      <c r="J24" s="323"/>
    </row>
    <row r="25" spans="1:10" ht="19.5" customHeight="1">
      <c r="A25" s="322"/>
      <c r="B25" s="322"/>
      <c r="C25" s="322">
        <v>4210</v>
      </c>
      <c r="D25" s="323"/>
      <c r="E25" s="323">
        <v>630</v>
      </c>
      <c r="F25" s="323">
        <v>630</v>
      </c>
      <c r="G25" s="323"/>
      <c r="H25" s="323"/>
      <c r="I25" s="323"/>
      <c r="J25" s="323"/>
    </row>
    <row r="26" spans="1:10" ht="19.5" customHeight="1">
      <c r="A26" s="322"/>
      <c r="B26" s="322"/>
      <c r="C26" s="322">
        <v>4300</v>
      </c>
      <c r="D26" s="323"/>
      <c r="E26" s="323">
        <v>545</v>
      </c>
      <c r="F26" s="323">
        <v>545</v>
      </c>
      <c r="G26" s="323"/>
      <c r="H26" s="323"/>
      <c r="I26" s="323"/>
      <c r="J26" s="323"/>
    </row>
    <row r="27" spans="1:10" ht="19.5" customHeight="1">
      <c r="A27" s="322"/>
      <c r="B27" s="322"/>
      <c r="C27" s="322">
        <v>4410</v>
      </c>
      <c r="D27" s="323"/>
      <c r="E27" s="323">
        <v>360</v>
      </c>
      <c r="F27" s="323">
        <v>360</v>
      </c>
      <c r="G27" s="323"/>
      <c r="H27" s="323"/>
      <c r="I27" s="323"/>
      <c r="J27" s="323"/>
    </row>
    <row r="28" spans="1:10" ht="19.5" customHeight="1">
      <c r="A28" s="27">
        <v>754</v>
      </c>
      <c r="B28" s="27">
        <v>75414</v>
      </c>
      <c r="C28" s="27">
        <v>2010</v>
      </c>
      <c r="D28" s="145">
        <v>400</v>
      </c>
      <c r="E28" s="145">
        <v>400</v>
      </c>
      <c r="F28" s="145">
        <v>400</v>
      </c>
      <c r="G28" s="145"/>
      <c r="H28" s="145"/>
      <c r="I28" s="145"/>
      <c r="J28" s="145"/>
    </row>
    <row r="29" spans="1:10" ht="19.5" customHeight="1">
      <c r="A29" s="27"/>
      <c r="B29" s="27"/>
      <c r="C29" s="27">
        <v>4300</v>
      </c>
      <c r="D29" s="145"/>
      <c r="E29" s="145">
        <v>400</v>
      </c>
      <c r="F29" s="145">
        <v>400</v>
      </c>
      <c r="G29" s="145"/>
      <c r="H29" s="145"/>
      <c r="I29" s="145"/>
      <c r="J29" s="145"/>
    </row>
    <row r="30" spans="1:10" ht="19.5" customHeight="1">
      <c r="A30" s="27">
        <v>852</v>
      </c>
      <c r="B30" s="27"/>
      <c r="C30" s="27"/>
      <c r="D30" s="145">
        <f>SUM(D31,D45,D47)</f>
        <v>1559000</v>
      </c>
      <c r="E30" s="145">
        <f>SUM(E31,E45,E47)</f>
        <v>1559000</v>
      </c>
      <c r="F30" s="145">
        <f>SUM(F31,F45,F47)</f>
        <v>1559000</v>
      </c>
      <c r="G30" s="145">
        <f>SUM(G31,G47)</f>
        <v>22920</v>
      </c>
      <c r="H30" s="145">
        <f>SUM(H31,H47)</f>
        <v>5320</v>
      </c>
      <c r="I30" s="145">
        <f>SUM(I31,I47)</f>
        <v>1521842</v>
      </c>
      <c r="J30" s="145"/>
    </row>
    <row r="31" spans="1:10" ht="19.5" customHeight="1">
      <c r="A31" s="27"/>
      <c r="B31" s="27">
        <v>85212</v>
      </c>
      <c r="C31" s="27">
        <v>2010</v>
      </c>
      <c r="D31" s="145">
        <v>1550000</v>
      </c>
      <c r="E31" s="145">
        <f>SUM(E32:E44)</f>
        <v>1550000</v>
      </c>
      <c r="F31" s="145">
        <f>SUM(F32:F44)</f>
        <v>1550000</v>
      </c>
      <c r="G31" s="145">
        <f>SUM(G33:G34)</f>
        <v>22920</v>
      </c>
      <c r="H31" s="145">
        <f>SUM(H35:H36)</f>
        <v>5320</v>
      </c>
      <c r="I31" s="145">
        <f>SUM(I32)</f>
        <v>1513842</v>
      </c>
      <c r="J31" s="145"/>
    </row>
    <row r="32" spans="1:10" ht="19.5" customHeight="1">
      <c r="A32" s="27"/>
      <c r="B32" s="27"/>
      <c r="C32" s="27">
        <v>3110</v>
      </c>
      <c r="D32" s="145"/>
      <c r="E32" s="145">
        <v>1513842</v>
      </c>
      <c r="F32" s="145">
        <v>1513842</v>
      </c>
      <c r="G32" s="145"/>
      <c r="H32" s="145"/>
      <c r="I32" s="145">
        <v>1513842</v>
      </c>
      <c r="J32" s="145"/>
    </row>
    <row r="33" spans="1:10" ht="19.5" customHeight="1">
      <c r="A33" s="27"/>
      <c r="B33" s="27"/>
      <c r="C33" s="27">
        <v>4010</v>
      </c>
      <c r="D33" s="145"/>
      <c r="E33" s="145">
        <v>21520</v>
      </c>
      <c r="F33" s="145">
        <v>21520</v>
      </c>
      <c r="G33" s="145">
        <v>21520</v>
      </c>
      <c r="H33" s="145"/>
      <c r="I33" s="145"/>
      <c r="J33" s="145"/>
    </row>
    <row r="34" spans="1:10" ht="19.5" customHeight="1">
      <c r="A34" s="74"/>
      <c r="B34" s="74"/>
      <c r="C34" s="74">
        <v>4040</v>
      </c>
      <c r="D34" s="160"/>
      <c r="E34" s="160">
        <v>1400</v>
      </c>
      <c r="F34" s="160">
        <v>1400</v>
      </c>
      <c r="G34" s="160">
        <v>1400</v>
      </c>
      <c r="H34" s="160"/>
      <c r="I34" s="160"/>
      <c r="J34" s="160"/>
    </row>
    <row r="35" spans="1:10" ht="19.5" customHeight="1">
      <c r="A35" s="74"/>
      <c r="B35" s="74"/>
      <c r="C35" s="74">
        <v>4110</v>
      </c>
      <c r="D35" s="160"/>
      <c r="E35" s="160">
        <v>4520</v>
      </c>
      <c r="F35" s="160">
        <v>4520</v>
      </c>
      <c r="G35" s="160"/>
      <c r="H35" s="160">
        <v>4520</v>
      </c>
      <c r="I35" s="160"/>
      <c r="J35" s="160"/>
    </row>
    <row r="36" spans="1:10" ht="19.5" customHeight="1">
      <c r="A36" s="74"/>
      <c r="B36" s="74"/>
      <c r="C36" s="74">
        <v>4120</v>
      </c>
      <c r="D36" s="160"/>
      <c r="E36" s="160">
        <v>800</v>
      </c>
      <c r="F36" s="160">
        <v>800</v>
      </c>
      <c r="G36" s="160"/>
      <c r="H36" s="160">
        <v>800</v>
      </c>
      <c r="I36" s="160"/>
      <c r="J36" s="160"/>
    </row>
    <row r="37" spans="1:10" ht="19.5" customHeight="1">
      <c r="A37" s="74"/>
      <c r="B37" s="74"/>
      <c r="C37" s="74">
        <v>4170</v>
      </c>
      <c r="D37" s="160"/>
      <c r="E37" s="160">
        <v>1276</v>
      </c>
      <c r="F37" s="160">
        <v>1276</v>
      </c>
      <c r="G37" s="160">
        <v>1276</v>
      </c>
      <c r="H37" s="160"/>
      <c r="I37" s="160"/>
      <c r="J37" s="160"/>
    </row>
    <row r="38" spans="1:10" ht="19.5" customHeight="1">
      <c r="A38" s="74"/>
      <c r="B38" s="74"/>
      <c r="C38" s="74">
        <v>4210</v>
      </c>
      <c r="D38" s="160"/>
      <c r="E38" s="160">
        <v>270</v>
      </c>
      <c r="F38" s="160">
        <v>270</v>
      </c>
      <c r="G38" s="160"/>
      <c r="H38" s="160"/>
      <c r="I38" s="160"/>
      <c r="J38" s="160"/>
    </row>
    <row r="39" spans="1:10" ht="19.5" customHeight="1">
      <c r="A39" s="27"/>
      <c r="B39" s="27"/>
      <c r="C39" s="27">
        <v>4300</v>
      </c>
      <c r="D39" s="145"/>
      <c r="E39" s="145">
        <v>1585</v>
      </c>
      <c r="F39" s="145">
        <v>1585</v>
      </c>
      <c r="G39" s="145"/>
      <c r="H39" s="145"/>
      <c r="I39" s="145"/>
      <c r="J39" s="145"/>
    </row>
    <row r="40" spans="1:10" ht="19.5" customHeight="1">
      <c r="A40" s="74"/>
      <c r="B40" s="74"/>
      <c r="C40" s="74">
        <v>4410</v>
      </c>
      <c r="D40" s="160"/>
      <c r="E40" s="160">
        <v>1414</v>
      </c>
      <c r="F40" s="160">
        <v>1414</v>
      </c>
      <c r="G40" s="160"/>
      <c r="H40" s="160"/>
      <c r="I40" s="160"/>
      <c r="J40" s="160"/>
    </row>
    <row r="41" spans="1:10" ht="19.5" customHeight="1">
      <c r="A41" s="74"/>
      <c r="B41" s="74"/>
      <c r="C41" s="74">
        <v>4440</v>
      </c>
      <c r="D41" s="160"/>
      <c r="E41" s="160">
        <v>900</v>
      </c>
      <c r="F41" s="160">
        <v>900</v>
      </c>
      <c r="G41" s="160"/>
      <c r="H41" s="160"/>
      <c r="I41" s="160"/>
      <c r="J41" s="160"/>
    </row>
    <row r="42" spans="1:10" ht="19.5" customHeight="1">
      <c r="A42" s="74"/>
      <c r="B42" s="74"/>
      <c r="C42" s="74">
        <v>4700</v>
      </c>
      <c r="D42" s="160"/>
      <c r="E42" s="160">
        <v>400</v>
      </c>
      <c r="F42" s="160">
        <v>400</v>
      </c>
      <c r="G42" s="160"/>
      <c r="H42" s="160"/>
      <c r="I42" s="160"/>
      <c r="J42" s="160"/>
    </row>
    <row r="43" spans="1:10" ht="19.5" customHeight="1">
      <c r="A43" s="74"/>
      <c r="B43" s="74"/>
      <c r="C43" s="74">
        <v>4740</v>
      </c>
      <c r="D43" s="160"/>
      <c r="E43" s="160">
        <v>200</v>
      </c>
      <c r="F43" s="160">
        <v>200</v>
      </c>
      <c r="G43" s="160"/>
      <c r="H43" s="160"/>
      <c r="I43" s="160"/>
      <c r="J43" s="160"/>
    </row>
    <row r="44" spans="1:10" ht="19.5" customHeight="1">
      <c r="A44" s="74"/>
      <c r="B44" s="74"/>
      <c r="C44" s="74">
        <v>4750</v>
      </c>
      <c r="D44" s="160"/>
      <c r="E44" s="160">
        <v>1873</v>
      </c>
      <c r="F44" s="160">
        <v>1873</v>
      </c>
      <c r="G44" s="160"/>
      <c r="H44" s="160"/>
      <c r="I44" s="160"/>
      <c r="J44" s="160"/>
    </row>
    <row r="45" spans="1:10" ht="19.5" customHeight="1">
      <c r="A45" s="74"/>
      <c r="B45" s="74">
        <v>85213</v>
      </c>
      <c r="C45" s="74">
        <v>2010</v>
      </c>
      <c r="D45" s="160">
        <v>1000</v>
      </c>
      <c r="E45" s="160">
        <f>SUM(E46)</f>
        <v>1000</v>
      </c>
      <c r="F45" s="160">
        <f>SUM(F46)</f>
        <v>1000</v>
      </c>
      <c r="G45" s="160"/>
      <c r="H45" s="160"/>
      <c r="I45" s="160"/>
      <c r="J45" s="160"/>
    </row>
    <row r="46" spans="1:10" ht="19.5" customHeight="1">
      <c r="A46" s="74"/>
      <c r="B46" s="74"/>
      <c r="C46" s="74">
        <v>4130</v>
      </c>
      <c r="D46" s="160"/>
      <c r="E46" s="160">
        <v>1000</v>
      </c>
      <c r="F46" s="160">
        <v>1000</v>
      </c>
      <c r="G46" s="160"/>
      <c r="H46" s="160"/>
      <c r="I46" s="160"/>
      <c r="J46" s="160"/>
    </row>
    <row r="47" spans="1:10" ht="19.5" customHeight="1">
      <c r="A47" s="74"/>
      <c r="B47" s="74">
        <v>85214</v>
      </c>
      <c r="C47" s="74">
        <v>2010</v>
      </c>
      <c r="D47" s="160">
        <v>8000</v>
      </c>
      <c r="E47" s="160">
        <v>8000</v>
      </c>
      <c r="F47" s="160">
        <v>8000</v>
      </c>
      <c r="G47" s="160"/>
      <c r="H47" s="160"/>
      <c r="I47" s="160">
        <v>8000</v>
      </c>
      <c r="J47" s="160"/>
    </row>
    <row r="48" spans="1:10" ht="19.5" customHeight="1" thickBot="1">
      <c r="A48" s="74"/>
      <c r="B48" s="74"/>
      <c r="C48" s="74">
        <v>3110</v>
      </c>
      <c r="D48" s="160"/>
      <c r="E48" s="160">
        <v>8000</v>
      </c>
      <c r="F48" s="160">
        <v>8000</v>
      </c>
      <c r="G48" s="160"/>
      <c r="H48" s="160"/>
      <c r="I48" s="160">
        <v>8000</v>
      </c>
      <c r="J48" s="160"/>
    </row>
    <row r="49" spans="1:10" ht="19.5" customHeight="1" thickBot="1" thickTop="1">
      <c r="A49" s="492" t="s">
        <v>149</v>
      </c>
      <c r="B49" s="418"/>
      <c r="C49" s="419"/>
      <c r="D49" s="214">
        <f aca="true" t="shared" si="0" ref="D49:I49">SUM(D7,D12,D18,D20,D28,D30)</f>
        <v>1729869</v>
      </c>
      <c r="E49" s="214">
        <f t="shared" si="0"/>
        <v>1729869</v>
      </c>
      <c r="F49" s="214">
        <f t="shared" si="0"/>
        <v>1729869</v>
      </c>
      <c r="G49" s="214">
        <f t="shared" si="0"/>
        <v>50910</v>
      </c>
      <c r="H49" s="214">
        <f t="shared" si="0"/>
        <v>10779</v>
      </c>
      <c r="I49" s="214">
        <f t="shared" si="0"/>
        <v>1521842</v>
      </c>
      <c r="J49" s="214"/>
    </row>
    <row r="50" ht="13.5" thickTop="1"/>
    <row r="51" ht="12.75">
      <c r="A51" s="103" t="s">
        <v>217</v>
      </c>
    </row>
    <row r="54" ht="12.75">
      <c r="B54" s="2" t="s">
        <v>232</v>
      </c>
    </row>
    <row r="56" spans="1:4" ht="12.75">
      <c r="A56" s="2">
        <v>750</v>
      </c>
      <c r="B56" s="2">
        <v>75011</v>
      </c>
      <c r="C56" s="2">
        <v>690</v>
      </c>
      <c r="D56" s="91" t="s">
        <v>355</v>
      </c>
    </row>
  </sheetData>
  <mergeCells count="11">
    <mergeCell ref="A49:C49"/>
    <mergeCell ref="G4:I4"/>
    <mergeCell ref="J4:J5"/>
    <mergeCell ref="F3:J3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1 do Zarządzenia Wójta Nr 11/2009 z dnia 5 .06.2009 Załącznik nr 6
do Uchwały Rady Gminy nr XI/45/08
z dnia  29.12.2008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E12" sqref="E1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488" t="s">
        <v>405</v>
      </c>
      <c r="B1" s="488"/>
      <c r="C1" s="488"/>
      <c r="D1" s="488"/>
      <c r="E1" s="488"/>
      <c r="F1" s="488"/>
      <c r="G1" s="488"/>
      <c r="H1" s="488"/>
      <c r="I1" s="488"/>
      <c r="J1" s="488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1" t="s">
        <v>43</v>
      </c>
    </row>
    <row r="4" spans="1:10" ht="20.25" customHeight="1">
      <c r="A4" s="409" t="s">
        <v>2</v>
      </c>
      <c r="B4" s="489" t="s">
        <v>3</v>
      </c>
      <c r="C4" s="489" t="s">
        <v>154</v>
      </c>
      <c r="D4" s="410" t="s">
        <v>136</v>
      </c>
      <c r="E4" s="410" t="s">
        <v>167</v>
      </c>
      <c r="F4" s="410" t="s">
        <v>96</v>
      </c>
      <c r="G4" s="410"/>
      <c r="H4" s="410"/>
      <c r="I4" s="410"/>
      <c r="J4" s="410"/>
    </row>
    <row r="5" spans="1:10" ht="18" customHeight="1">
      <c r="A5" s="409"/>
      <c r="B5" s="490"/>
      <c r="C5" s="490"/>
      <c r="D5" s="409"/>
      <c r="E5" s="410"/>
      <c r="F5" s="410" t="s">
        <v>134</v>
      </c>
      <c r="G5" s="410" t="s">
        <v>6</v>
      </c>
      <c r="H5" s="410"/>
      <c r="I5" s="410"/>
      <c r="J5" s="410" t="s">
        <v>135</v>
      </c>
    </row>
    <row r="6" spans="1:10" ht="69" customHeight="1">
      <c r="A6" s="409"/>
      <c r="B6" s="491"/>
      <c r="C6" s="491"/>
      <c r="D6" s="409"/>
      <c r="E6" s="410"/>
      <c r="F6" s="410"/>
      <c r="G6" s="21" t="s">
        <v>131</v>
      </c>
      <c r="H6" s="21" t="s">
        <v>132</v>
      </c>
      <c r="I6" s="21" t="s">
        <v>168</v>
      </c>
      <c r="J6" s="410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79"/>
      <c r="E8" s="279"/>
      <c r="F8" s="279"/>
      <c r="G8" s="279"/>
      <c r="H8" s="279"/>
      <c r="I8" s="279"/>
      <c r="J8" s="279"/>
    </row>
    <row r="9" spans="1:10" ht="19.5" customHeight="1" thickBot="1">
      <c r="A9" s="74"/>
      <c r="B9" s="74"/>
      <c r="C9" s="74"/>
      <c r="D9" s="160"/>
      <c r="E9" s="160"/>
      <c r="F9" s="160"/>
      <c r="G9" s="160"/>
      <c r="H9" s="160"/>
      <c r="I9" s="160"/>
      <c r="J9" s="160"/>
    </row>
    <row r="10" spans="1:10" ht="19.5" customHeight="1" thickBot="1" thickTop="1">
      <c r="A10" s="493" t="s">
        <v>149</v>
      </c>
      <c r="B10" s="494"/>
      <c r="C10" s="495"/>
      <c r="D10" s="212"/>
      <c r="E10" s="212"/>
      <c r="F10" s="212"/>
      <c r="G10" s="212"/>
      <c r="H10" s="212"/>
      <c r="I10" s="212"/>
      <c r="J10" s="212"/>
    </row>
    <row r="11" ht="13.5" thickTop="1"/>
    <row r="12" spans="1:7" ht="12.75">
      <c r="A12" s="103" t="s">
        <v>217</v>
      </c>
      <c r="G12"/>
    </row>
  </sheetData>
  <mergeCells count="11">
    <mergeCell ref="B4:B6"/>
    <mergeCell ref="C4:C6"/>
    <mergeCell ref="A10:C10"/>
    <mergeCell ref="D4:D6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
do Uchwały Rady Gminy nr  dnia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F12" sqref="F1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488" t="s">
        <v>430</v>
      </c>
      <c r="B1" s="488"/>
      <c r="C1" s="488"/>
      <c r="D1" s="488"/>
      <c r="E1" s="488"/>
      <c r="F1" s="488"/>
      <c r="G1" s="488"/>
      <c r="H1" s="488"/>
      <c r="I1" s="488"/>
      <c r="J1" s="488"/>
    </row>
    <row r="3" ht="12.75">
      <c r="J3" s="91" t="s">
        <v>43</v>
      </c>
    </row>
    <row r="4" spans="1:79" ht="20.25" customHeight="1">
      <c r="A4" s="409" t="s">
        <v>2</v>
      </c>
      <c r="B4" s="489" t="s">
        <v>3</v>
      </c>
      <c r="C4" s="489" t="s">
        <v>154</v>
      </c>
      <c r="D4" s="410" t="s">
        <v>136</v>
      </c>
      <c r="E4" s="410" t="s">
        <v>167</v>
      </c>
      <c r="F4" s="410" t="s">
        <v>96</v>
      </c>
      <c r="G4" s="410"/>
      <c r="H4" s="410"/>
      <c r="I4" s="410"/>
      <c r="J4" s="410"/>
      <c r="BX4" s="2"/>
      <c r="BY4" s="2"/>
      <c r="BZ4" s="2"/>
      <c r="CA4" s="2"/>
    </row>
    <row r="5" spans="1:79" ht="18" customHeight="1">
      <c r="A5" s="409"/>
      <c r="B5" s="490"/>
      <c r="C5" s="490"/>
      <c r="D5" s="409"/>
      <c r="E5" s="410"/>
      <c r="F5" s="410" t="s">
        <v>134</v>
      </c>
      <c r="G5" s="410" t="s">
        <v>6</v>
      </c>
      <c r="H5" s="410"/>
      <c r="I5" s="410"/>
      <c r="J5" s="410" t="s">
        <v>135</v>
      </c>
      <c r="BX5" s="2"/>
      <c r="BY5" s="2"/>
      <c r="BZ5" s="2"/>
      <c r="CA5" s="2"/>
    </row>
    <row r="6" spans="1:79" ht="69" customHeight="1">
      <c r="A6" s="409"/>
      <c r="B6" s="491"/>
      <c r="C6" s="491"/>
      <c r="D6" s="409"/>
      <c r="E6" s="410"/>
      <c r="F6" s="410"/>
      <c r="G6" s="21" t="s">
        <v>131</v>
      </c>
      <c r="H6" s="21" t="s">
        <v>132</v>
      </c>
      <c r="I6" s="21" t="s">
        <v>133</v>
      </c>
      <c r="J6" s="410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305"/>
      <c r="B8" s="305"/>
      <c r="C8" s="305"/>
      <c r="D8" s="279"/>
      <c r="E8" s="279"/>
      <c r="F8" s="279"/>
      <c r="G8" s="279"/>
      <c r="H8" s="279"/>
      <c r="I8" s="279"/>
      <c r="J8" s="279"/>
      <c r="BX8" s="2"/>
      <c r="BY8" s="2"/>
      <c r="BZ8" s="2"/>
      <c r="CA8" s="2"/>
    </row>
    <row r="9" spans="1:79" ht="19.5" customHeight="1">
      <c r="A9" s="306"/>
      <c r="B9" s="306"/>
      <c r="C9" s="306"/>
      <c r="D9" s="145"/>
      <c r="E9" s="145"/>
      <c r="F9" s="145"/>
      <c r="G9" s="145"/>
      <c r="H9" s="145"/>
      <c r="I9" s="145"/>
      <c r="J9" s="145"/>
      <c r="BX9" s="2"/>
      <c r="BY9" s="2"/>
      <c r="BZ9" s="2"/>
      <c r="CA9" s="2"/>
    </row>
    <row r="10" spans="1:79" ht="19.5" customHeight="1">
      <c r="A10" s="306"/>
      <c r="B10" s="306"/>
      <c r="C10" s="306"/>
      <c r="D10" s="145"/>
      <c r="E10" s="145"/>
      <c r="F10" s="145"/>
      <c r="G10" s="145"/>
      <c r="H10" s="145"/>
      <c r="I10" s="145"/>
      <c r="J10" s="145"/>
      <c r="BX10" s="2"/>
      <c r="BY10" s="2"/>
      <c r="BZ10" s="2"/>
      <c r="CA10" s="2"/>
    </row>
    <row r="11" spans="1:79" ht="19.5" customHeight="1">
      <c r="A11" s="306"/>
      <c r="B11" s="306"/>
      <c r="C11" s="306"/>
      <c r="D11" s="145"/>
      <c r="E11" s="145"/>
      <c r="F11" s="145"/>
      <c r="G11" s="145"/>
      <c r="H11" s="145"/>
      <c r="I11" s="145"/>
      <c r="J11" s="145"/>
      <c r="BX11" s="2"/>
      <c r="BY11" s="2"/>
      <c r="BZ11" s="2"/>
      <c r="CA11" s="2"/>
    </row>
    <row r="12" spans="1:79" ht="19.5" customHeight="1">
      <c r="A12" s="306"/>
      <c r="B12" s="306"/>
      <c r="C12" s="306"/>
      <c r="D12" s="145"/>
      <c r="E12" s="145"/>
      <c r="F12" s="145"/>
      <c r="G12" s="145"/>
      <c r="H12" s="145"/>
      <c r="I12" s="145"/>
      <c r="J12" s="145"/>
      <c r="BX12" s="2"/>
      <c r="BY12" s="2"/>
      <c r="BZ12" s="2"/>
      <c r="CA12" s="2"/>
    </row>
    <row r="13" spans="1:79" ht="19.5" customHeight="1">
      <c r="A13" s="306"/>
      <c r="B13" s="306"/>
      <c r="C13" s="306"/>
      <c r="D13" s="145"/>
      <c r="E13" s="145"/>
      <c r="F13" s="145"/>
      <c r="G13" s="145"/>
      <c r="H13" s="145"/>
      <c r="I13" s="145"/>
      <c r="J13" s="145"/>
      <c r="BX13" s="2"/>
      <c r="BY13" s="2"/>
      <c r="BZ13" s="2"/>
      <c r="CA13" s="2"/>
    </row>
    <row r="14" spans="1:79" ht="19.5" customHeight="1">
      <c r="A14" s="306"/>
      <c r="B14" s="306"/>
      <c r="C14" s="306"/>
      <c r="D14" s="145"/>
      <c r="E14" s="145"/>
      <c r="F14" s="145"/>
      <c r="G14" s="145"/>
      <c r="H14" s="145"/>
      <c r="I14" s="145"/>
      <c r="J14" s="145"/>
      <c r="BX14" s="2"/>
      <c r="BY14" s="2"/>
      <c r="BZ14" s="2"/>
      <c r="CA14" s="2"/>
    </row>
    <row r="15" spans="1:79" ht="19.5" customHeight="1">
      <c r="A15" s="306"/>
      <c r="B15" s="306"/>
      <c r="C15" s="306"/>
      <c r="D15" s="145"/>
      <c r="E15" s="145"/>
      <c r="F15" s="145"/>
      <c r="G15" s="145"/>
      <c r="H15" s="145"/>
      <c r="I15" s="145"/>
      <c r="J15" s="145"/>
      <c r="BX15" s="2"/>
      <c r="BY15" s="2"/>
      <c r="BZ15" s="2"/>
      <c r="CA15" s="2"/>
    </row>
    <row r="16" spans="1:79" ht="19.5" customHeight="1">
      <c r="A16" s="306"/>
      <c r="B16" s="306"/>
      <c r="C16" s="306"/>
      <c r="D16" s="145"/>
      <c r="E16" s="145"/>
      <c r="F16" s="145"/>
      <c r="G16" s="145"/>
      <c r="H16" s="145"/>
      <c r="I16" s="145"/>
      <c r="J16" s="145"/>
      <c r="BX16" s="2"/>
      <c r="BY16" s="2"/>
      <c r="BZ16" s="2"/>
      <c r="CA16" s="2"/>
    </row>
    <row r="17" spans="1:79" ht="19.5" customHeight="1">
      <c r="A17" s="306"/>
      <c r="B17" s="306"/>
      <c r="C17" s="306"/>
      <c r="D17" s="145"/>
      <c r="E17" s="145"/>
      <c r="F17" s="145"/>
      <c r="G17" s="145"/>
      <c r="H17" s="145"/>
      <c r="I17" s="145"/>
      <c r="J17" s="145"/>
      <c r="BX17" s="2"/>
      <c r="BY17" s="2"/>
      <c r="BZ17" s="2"/>
      <c r="CA17" s="2"/>
    </row>
    <row r="18" spans="1:79" ht="19.5" customHeight="1">
      <c r="A18" s="306"/>
      <c r="B18" s="306"/>
      <c r="C18" s="306"/>
      <c r="D18" s="145"/>
      <c r="E18" s="145"/>
      <c r="F18" s="145"/>
      <c r="G18" s="145"/>
      <c r="H18" s="145"/>
      <c r="I18" s="145"/>
      <c r="J18" s="145"/>
      <c r="BX18" s="2"/>
      <c r="BY18" s="2"/>
      <c r="BZ18" s="2"/>
      <c r="CA18" s="2"/>
    </row>
    <row r="19" spans="1:79" ht="19.5" customHeight="1">
      <c r="A19" s="306"/>
      <c r="B19" s="306"/>
      <c r="C19" s="306"/>
      <c r="D19" s="145"/>
      <c r="E19" s="145"/>
      <c r="F19" s="145"/>
      <c r="G19" s="145"/>
      <c r="H19" s="145"/>
      <c r="I19" s="145"/>
      <c r="J19" s="145"/>
      <c r="BX19" s="2"/>
      <c r="BY19" s="2"/>
      <c r="BZ19" s="2"/>
      <c r="CA19" s="2"/>
    </row>
    <row r="20" spans="1:79" ht="19.5" customHeight="1">
      <c r="A20" s="307"/>
      <c r="B20" s="307"/>
      <c r="C20" s="307"/>
      <c r="D20" s="280"/>
      <c r="E20" s="280"/>
      <c r="F20" s="280"/>
      <c r="G20" s="280"/>
      <c r="H20" s="280"/>
      <c r="I20" s="280"/>
      <c r="J20" s="280"/>
      <c r="BX20" s="2"/>
      <c r="BY20" s="2"/>
      <c r="BZ20" s="2"/>
      <c r="CA20" s="2"/>
    </row>
    <row r="21" spans="1:79" ht="24.75" customHeight="1">
      <c r="A21" s="496" t="s">
        <v>149</v>
      </c>
      <c r="B21" s="496"/>
      <c r="C21" s="496"/>
      <c r="D21" s="496"/>
      <c r="E21" s="296"/>
      <c r="F21" s="296"/>
      <c r="G21" s="296"/>
      <c r="H21" s="296"/>
      <c r="I21" s="296"/>
      <c r="J21" s="296"/>
      <c r="BX21" s="2"/>
      <c r="BY21" s="2"/>
      <c r="BZ21" s="2"/>
      <c r="CA21" s="2"/>
    </row>
    <row r="23" ht="12.75">
      <c r="A23" s="103" t="s">
        <v>217</v>
      </c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
do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INTEL CELERON</cp:lastModifiedBy>
  <cp:lastPrinted>2009-11-04T10:10:26Z</cp:lastPrinted>
  <dcterms:created xsi:type="dcterms:W3CDTF">1998-12-09T13:02:10Z</dcterms:created>
  <dcterms:modified xsi:type="dcterms:W3CDTF">2009-11-04T10:11:47Z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