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75" activeTab="1"/>
  </bookViews>
  <sheets>
    <sheet name="1" sheetId="1" r:id="rId1"/>
    <sheet name="2" sheetId="2" r:id="rId2"/>
    <sheet name="3" sheetId="3" r:id="rId3"/>
    <sheet name="6" sheetId="4" r:id="rId4"/>
    <sheet name="9" sheetId="5" r:id="rId5"/>
  </sheets>
  <definedNames/>
  <calcPr fullCalcOnLoad="1"/>
</workbook>
</file>

<file path=xl/sharedStrings.xml><?xml version="1.0" encoding="utf-8"?>
<sst xmlns="http://schemas.openxmlformats.org/spreadsheetml/2006/main" count="540" uniqueCount="272">
  <si>
    <t>Wyszczególnienie</t>
  </si>
  <si>
    <t>4.</t>
  </si>
  <si>
    <t>Dział</t>
  </si>
  <si>
    <t>Rozdział</t>
  </si>
  <si>
    <t>§</t>
  </si>
  <si>
    <t>w tym:</t>
  </si>
  <si>
    <t>ogółem</t>
  </si>
  <si>
    <t>Wydatki</t>
  </si>
  <si>
    <t>I.</t>
  </si>
  <si>
    <t>Zakłady budżetowe</t>
  </si>
  <si>
    <t>1.</t>
  </si>
  <si>
    <t>2.</t>
  </si>
  <si>
    <t>3.</t>
  </si>
  <si>
    <t>Nazwa</t>
  </si>
  <si>
    <t>5.</t>
  </si>
  <si>
    <t>6.</t>
  </si>
  <si>
    <t>7.</t>
  </si>
  <si>
    <t>8.</t>
  </si>
  <si>
    <t>Wydatki bieżące</t>
  </si>
  <si>
    <t>Wydatki majątkowe</t>
  </si>
  <si>
    <t>Rozdz.</t>
  </si>
  <si>
    <t>w złotych</t>
  </si>
  <si>
    <t>x</t>
  </si>
  <si>
    <t>w  złotych</t>
  </si>
  <si>
    <t>Plan przychodów i wydatków zakładów budżetowych, gospodarstw pomocniczych</t>
  </si>
  <si>
    <t>Lp.</t>
  </si>
  <si>
    <t>w tym: wpłata do budżetu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</si>
  <si>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</si>
  <si>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</si>
  <si>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</si>
  <si>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</si>
  <si>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</si>
  <si>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Planowane wydatki</t>
  </si>
  <si>
    <t>z tego:</t>
  </si>
  <si>
    <t>Dotacje</t>
  </si>
  <si>
    <t>Wydatki
z tytułu poręczeń
i gwarancji</t>
  </si>
  <si>
    <t>Wynagro-
dzenia</t>
  </si>
  <si>
    <t>wynagrodzenia</t>
  </si>
  <si>
    <t>pochodne od wynagrodzeń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</si>
  <si>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</si>
  <si>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</si>
  <si>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</si>
  <si>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</si>
  <si>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</si>
  <si>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</si>
  <si>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</si>
  <si>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</si>
  <si>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</si>
  <si>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</si>
  <si>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</si>
  <si>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</si>
  <si>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</si>
  <si>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</si>
  <si>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</si>
  <si>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</si>
  <si>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</si>
  <si>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</si>
  <si>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</si>
  <si>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</si>
  <si>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</si>
  <si>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</si>
  <si>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</si>
  <si>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</si>
  <si>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</si>
  <si>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</si>
  <si>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</si>
  <si>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z tego źródła finansowania</t>
  </si>
  <si>
    <t>(* kol. 3 do wykorzystania fakultatywnego)</t>
  </si>
  <si>
    <t>Pochodne od 
wynagro-dzeń</t>
  </si>
  <si>
    <t>(** kol. 4 do wykorzystania fakultatywnego)</t>
  </si>
  <si>
    <t>środki pochodzące
 z innych  źródeł*</t>
  </si>
  <si>
    <t>Urząd Gminy w Radzanowie</t>
  </si>
  <si>
    <t>1. Zakład Gospodarki Komunalnej w Radzanowie</t>
  </si>
  <si>
    <t>Dochody związane z realizacją zadań z zakresu administracji rządowej</t>
  </si>
  <si>
    <t>Rolnictwo i łowiectwo</t>
  </si>
  <si>
    <t>Izby rolnicze</t>
  </si>
  <si>
    <t>wpłaty gmin na rzecz izb rolniczych w wysokości 2% uzyskanych wpływów z podatku z podatku rolnego</t>
  </si>
  <si>
    <t>Transport i łączność</t>
  </si>
  <si>
    <t>Drogi publiczne gminne</t>
  </si>
  <si>
    <t xml:space="preserve">zakup materiałów i wyposażenia </t>
  </si>
  <si>
    <t>zakup usług pozostałych</t>
  </si>
  <si>
    <t>wydatki inwestycyjne jednostek budżetowych</t>
  </si>
  <si>
    <t>Gospodarka mieszkaniowa</t>
  </si>
  <si>
    <t>Gospodarkagruntami i nieruchomościami</t>
  </si>
  <si>
    <t>różne opłaty i składki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</si>
  <si>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</si>
  <si>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</si>
  <si>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</si>
  <si>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</si>
  <si>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</si>
  <si>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</si>
  <si>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 xml:space="preserve">odpisy na zakładowy fundusz świadczeń socjalnych </t>
  </si>
  <si>
    <t>Rady gmin (miast i miast na prawach powiatu)</t>
  </si>
  <si>
    <t>różne wydatki na rzecz osób fizycznych</t>
  </si>
  <si>
    <t>opłata z tytułu usług telekomunikacyjnych telefonii stacjonarnej</t>
  </si>
  <si>
    <t>podróże służbowe krajowe</t>
  </si>
  <si>
    <t>Urzędy gmin (miast i miast na prawach powiatu)</t>
  </si>
  <si>
    <t>wydatki osobowe niezaliczone do wynagrodzeń</t>
  </si>
  <si>
    <t>wynagrodzenia bezosobowe</t>
  </si>
  <si>
    <t>zakup energii</t>
  </si>
  <si>
    <t>zakup usług remontowych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</si>
  <si>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</si>
  <si>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</si>
  <si>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</si>
  <si>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</si>
  <si>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zakup usług obejmujących wykonanie ekspertyz, analiz i opinii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</si>
  <si>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</si>
  <si>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</si>
  <si>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</si>
  <si>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Promocja jednostek samorządu terytorialnego</t>
  </si>
  <si>
    <t>Bezpieczeństwo publiczne i ochrona przeciwpożarowa</t>
  </si>
  <si>
    <t>Ochotnicze straże pożarne</t>
  </si>
  <si>
    <t>Obrona cywilna</t>
  </si>
  <si>
    <t>Dochody od osób prawnych,od osób fizycznych i od innych jednostek nieposiadających osobowości prawnej oraz wydatki związane z ich poborem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</si>
  <si>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</si>
  <si>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</si>
  <si>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</si>
  <si>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</si>
  <si>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Różne rozliczenia</t>
  </si>
  <si>
    <t>Rezerwy ogólne i celowe</t>
  </si>
  <si>
    <t>Oświata i wychowanie</t>
  </si>
  <si>
    <t>Szkoły podstawowe</t>
  </si>
  <si>
    <t>zakup pomocy naukowych, dydaktycznych i książek</t>
  </si>
  <si>
    <t xml:space="preserve">zakup materiałów papierniczych do sprzętu drukarskiego i urządzeń kserograficznych </t>
  </si>
  <si>
    <t>Oddziały przedszkolne w szkołach podstawowych</t>
  </si>
  <si>
    <t>Gimnazja</t>
  </si>
  <si>
    <t>Dowożenie uczniów do szkół</t>
  </si>
  <si>
    <t>Komisje egzaminacyjne</t>
  </si>
  <si>
    <t>Dokształcanie i doskonalenie nauczycieli</t>
  </si>
  <si>
    <t>Ochrona zdrowia</t>
  </si>
  <si>
    <t>Zwalczanie narkomanii</t>
  </si>
  <si>
    <t>Przeciwdziałanie alkoholizmowi</t>
  </si>
  <si>
    <t>dotacja celowaz budżetu na finansowanie lub dofinansowanie  zadań zleconych do realizacji pozostałym jednostkom nie zalicznym do sektora finansów publicznych</t>
  </si>
  <si>
    <t>dotacja celowa na pomoc finansową udzielaną między jednostkami samorządu terytorialnego na dofinansowanie własnych zadań inwestycyjnych i zakupów inwestycyjnych</t>
  </si>
  <si>
    <t>Pomoc społeczna</t>
  </si>
  <si>
    <t>Domy pomocy społecznej</t>
  </si>
  <si>
    <t>zakup usług przez jednostki samorządu terytorialnego od innych jednostek samorządu terytorialnego</t>
  </si>
  <si>
    <t>Świadczenia rodzinne, zaliczka alimentacyjna oraz składki na ubezpieczenia emerytalne i rentowe z ubezpieczenia społecznego</t>
  </si>
  <si>
    <t>Zasiłki i pomoc w naturze oraz składki na ubezpieczenia emerytalne i rentowe</t>
  </si>
  <si>
    <t>Ośrodki pomocy społecznej</t>
  </si>
  <si>
    <t>Pozostała działalność</t>
  </si>
  <si>
    <t>Gospodarka komunalna i ochrona środowiska</t>
  </si>
  <si>
    <t>Oczyszczanie miast i wsi</t>
  </si>
  <si>
    <t>Oświetlenie ulic, placów i dróg</t>
  </si>
  <si>
    <t>Kultura i ochrona dziedzictwa narodowego</t>
  </si>
  <si>
    <t>Biblioteki</t>
  </si>
  <si>
    <t>dotacja podmiotowa z budżetu dla samorządowej instytucji kultury</t>
  </si>
  <si>
    <t>Kultura fizyczna i sport</t>
  </si>
  <si>
    <t>Zadania z w zakresie kultury fizycznej i sportu</t>
  </si>
  <si>
    <t>Ogółem wydatki</t>
  </si>
  <si>
    <t xml:space="preserve">rezerwy ogólne </t>
  </si>
  <si>
    <t>rezerwy celowe</t>
  </si>
  <si>
    <t>OGÓŁEM</t>
  </si>
  <si>
    <t>W tym</t>
  </si>
  <si>
    <t>Majątkowe</t>
  </si>
  <si>
    <t>Bieżące</t>
  </si>
  <si>
    <t xml:space="preserve">                                                                   Ogółem dochody</t>
  </si>
  <si>
    <t>Dochody od osób prawnych, od osób fizycznych i od innych jednostek nieposiadających osobowości prawnej oraz wydatki związane z ich poborem</t>
  </si>
  <si>
    <t>Gospodarka gruntami i nieruchomościami</t>
  </si>
  <si>
    <t>Wpływy z podatku dochodowego od osób fizycznych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</si>
  <si>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</si>
  <si>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czynnośći cywilnoprawnych oraz podatków i opłat lokalnych od osób fizycznych</t>
  </si>
  <si>
    <t>Wpływy z innych opłat stanowiących dochody jednostek samorządu terytorialnego na podstawie ustaw</t>
  </si>
  <si>
    <t>Udziały gmin w podatkach stanowiących dochód budżetu państwa</t>
  </si>
  <si>
    <t>Część oświatowa subwencji ogólnej dla jednostek samorządu terytorialnego</t>
  </si>
  <si>
    <t>Część wyrównawcza subwencji ogólnej dla gmin</t>
  </si>
  <si>
    <t>Część równoważąca subwencji ogólnej dla gmin</t>
  </si>
  <si>
    <t xml:space="preserve">Pozostała działalność </t>
  </si>
  <si>
    <t>Zakłady gospodarki komunalnej</t>
  </si>
  <si>
    <t>dotacje celowe otrzymane z budżetu państwa na realizację zadań bieżących z zakresu administracji rządowej oraz innych zadań zleconych gminie (związkom gmin) ustawami</t>
  </si>
  <si>
    <t>dochody jednostek samorządu terytorialnego związane z realizacją zadań z zakresu administracji rządowej oraz innych zadań zleconych ustawami</t>
  </si>
  <si>
    <t>pozostałe odsetki</t>
  </si>
  <si>
    <t>wpływy z różnych dochodów</t>
  </si>
  <si>
    <t>podatek od nieruchomości</t>
  </si>
  <si>
    <t>podatek rolny</t>
  </si>
  <si>
    <t>podatek leśny</t>
  </si>
  <si>
    <t>podatek od środków transportowych</t>
  </si>
  <si>
    <t>odsetki od nieterminowych wpłat z tytułu podatków i opłat</t>
  </si>
  <si>
    <t>podatek od spadków i darowizn</t>
  </si>
  <si>
    <t>wpływy z opłaty targowej</t>
  </si>
  <si>
    <t>podatek od czynności cywilnoprawnych</t>
  </si>
  <si>
    <t>wpływy z różnych opłat</t>
  </si>
  <si>
    <t>wpływy z opłaty skarbowej</t>
  </si>
  <si>
    <t>wpływy z opłat za wydawanie zezwoleń na sprzedaż alkoholu</t>
  </si>
  <si>
    <t>Wpływy z innych lokalnych opłat pobieranych przez jednostki samorządu terytorialnego na podstawie odrębnych ustaw</t>
  </si>
  <si>
    <t>podatek dochodowy od osób fizycznych</t>
  </si>
  <si>
    <t>podatek dochodowy od osób prawnych</t>
  </si>
  <si>
    <t>subwencje ogólne z budżetu państwa</t>
  </si>
  <si>
    <t>dotacje celowe otrzymane z budżetu państwa na realizację własnych zadań bieżących gmin (związków gmin)</t>
  </si>
  <si>
    <t>wpływy z usług</t>
  </si>
  <si>
    <t>wpływy do budżetu nadwyżki środków obrotowych zakładu budżetowego</t>
  </si>
  <si>
    <t>0830</t>
  </si>
  <si>
    <t>0920</t>
  </si>
  <si>
    <t>0970</t>
  </si>
  <si>
    <t>0350</t>
  </si>
  <si>
    <t>0910</t>
  </si>
  <si>
    <t>0310</t>
  </si>
  <si>
    <t>0320</t>
  </si>
  <si>
    <t>0330</t>
  </si>
  <si>
    <t>0340</t>
  </si>
  <si>
    <t>0360</t>
  </si>
  <si>
    <t>0430</t>
  </si>
  <si>
    <t>0500</t>
  </si>
  <si>
    <t>0690</t>
  </si>
  <si>
    <t>0410</t>
  </si>
  <si>
    <t>0480</t>
  </si>
  <si>
    <t>0490</t>
  </si>
  <si>
    <t>0010</t>
  </si>
  <si>
    <t>0020</t>
  </si>
  <si>
    <t>010</t>
  </si>
  <si>
    <t>01030</t>
  </si>
  <si>
    <t>podatek od działalności gospodarczej osób fizycznych, opłacany w formie karty podatkowej</t>
  </si>
  <si>
    <t>Drogi publiczne powiatowe</t>
  </si>
  <si>
    <t>Modernizacja oświetlenia ulicznego na terenie gminy</t>
  </si>
  <si>
    <t>2011 r.</t>
  </si>
  <si>
    <t>Urzędy naczelnych organów władzy państwowej, kontroli i ochrony prawa oraz sądownictwa</t>
  </si>
  <si>
    <t>2010</t>
  </si>
  <si>
    <t>01010</t>
  </si>
  <si>
    <t>2012 r.</t>
  </si>
  <si>
    <t>Modernizacja i uzupełnienie systemu drogowego w gminie Radzanów</t>
  </si>
  <si>
    <t>Rolnictwo i łowiectwa</t>
  </si>
  <si>
    <t xml:space="preserve">Infrastruktura wodociągowa i sanitacyjna wsi </t>
  </si>
  <si>
    <t>6290</t>
  </si>
  <si>
    <t>Środki na dofinansowanie własnych inwestycji gmin (związków gmin), powiatów (związków powiatów), samorządów województw, pozyskane z innych źródeł</t>
  </si>
  <si>
    <t>0560</t>
  </si>
  <si>
    <t>zaległości z podatków zniesionych</t>
  </si>
  <si>
    <t>2910</t>
  </si>
  <si>
    <t>wpływy ze zwrotów dotacji wykorzystanych niezgodnie z przeznaczeniem lub pobranych w nadmiernej wysokości</t>
  </si>
  <si>
    <t>Składki na ubezpieczenia zdrowotne opłacane za osoby pobierajace niektóre świadczenia z pomocy społecznej, niektóre świadczenia rodzinne oraz za osoby uczestniczace w zajęciach w centrum integracji społecznej</t>
  </si>
  <si>
    <t>Infrastruktura wodociągowa i sanitacyjna wsi</t>
  </si>
  <si>
    <t>wpłaty na Państwowy Fundusz Rehabilitacji Osób Niepełnosprawnych</t>
  </si>
  <si>
    <t>Stołówki szkolne</t>
  </si>
  <si>
    <t>zwrot dotacji wykorzystanych niezgodnie z przeznaczeniem lub pobranych w nadmiernej wysokości</t>
  </si>
  <si>
    <t xml:space="preserve">Składki na ubezpieczenia zdrowotne </t>
  </si>
  <si>
    <t>dotacje celowe z budżetu na finansowanie lub dofinansowanie kosztów realizacji inwestycji i zakupów inwestycyjnych jednostek nie zaliczanych do sektora finansów publicznych</t>
  </si>
  <si>
    <t>Przebudowa ścieżki dla pieszych wraz z placami rekreacyjnymi w m. Bukówno</t>
  </si>
  <si>
    <t>Przebudowa dróg gminnych w m. Błeszno</t>
  </si>
  <si>
    <t>Zakup samochodu strażackiego</t>
  </si>
  <si>
    <t>Budowa placu rekreacyjnego w m. Radzanów</t>
  </si>
  <si>
    <t>Modernizacja drogi gminnej w Młodyniach Dolnych</t>
  </si>
  <si>
    <t xml:space="preserve"> oraz dochodów i wydatków dochodów własnych jednostek budżetowych na 2010 r.</t>
  </si>
  <si>
    <t>Rozliczenia
z budżetem
z tytułu wpłat nadwyżek środków za 2009 r.</t>
  </si>
  <si>
    <t>Dochody budżetu gminy na 2010 r.</t>
  </si>
  <si>
    <t>6648</t>
  </si>
  <si>
    <t>dotacja celowa otrzymana przez jednostkę samorządu terytorialnego będącej instytucją wdrażającą n a inwestycje i zakupy inwestycyjne realizowane na podstawie porozumień (umów)</t>
  </si>
  <si>
    <t>2888</t>
  </si>
  <si>
    <t>2889</t>
  </si>
  <si>
    <t>2030</t>
  </si>
  <si>
    <t>Wydatki budżetu gminy na  2010 r.</t>
  </si>
  <si>
    <t>Plan
na 2010 r.
(6+12)</t>
  </si>
  <si>
    <t>Planowane dochody na 2010r.</t>
  </si>
  <si>
    <t>Przetwórstwo przemysłowe</t>
  </si>
  <si>
    <t>Rozwój przedsiębiorczości</t>
  </si>
  <si>
    <t>dotacje celowe przekazane do samorządu województwa na inwestycje i zakupy inwestycyjne realizowane na podstawie porozumień (umów) między jednostkami samorządu terytorilnego</t>
  </si>
  <si>
    <t>wydatki na zakupy inwestycyjne jednostek budżetowych</t>
  </si>
  <si>
    <t>zakup środków żywności</t>
  </si>
  <si>
    <t>Dochody i wydatki związane z realizacją zadań z zakresu administracji rządowej i innych zadań zleconych odrębnymi ustawami w 2010 r.</t>
  </si>
  <si>
    <t>0980</t>
  </si>
  <si>
    <t>wpływy z tytułu zwrotów wypłaconych świadczeń z funduszu alimentacyjnego</t>
  </si>
  <si>
    <t>odsetki od samorządowych papierów wartościowych lub zaciągniętych przez jednostkę samorządu terytorialnego kredytów i pożyczek</t>
  </si>
  <si>
    <t>Limity wydatków inwestycyjnych na lata 2010 - 2012</t>
  </si>
  <si>
    <t>rok budżetowy 2010 (8+9+10+11)</t>
  </si>
  <si>
    <t xml:space="preserve">
</t>
  </si>
  <si>
    <t>Budowa sieci wodociągowej przesyłowej Radzanów-Bukówno-Młodynie wraz z oczyszczalnią ścieków dla potrzeb PSP Czarnocin oraz budowa przydomowych oczyszczalni ścieków zlokalizowanych na terenie gminy Radzanów</t>
  </si>
  <si>
    <t>Przebudowa drogi gminnej nr 110313 w m. Zacharzów-Brodek</t>
  </si>
  <si>
    <t>Zakup gruntu w m. Radzanów</t>
  </si>
  <si>
    <t>9.</t>
  </si>
  <si>
    <t>Kompleksowa termomodernizacja obiektów użyteczności publicznej w gminie Radzanów</t>
  </si>
  <si>
    <t>10.</t>
  </si>
  <si>
    <t>11.</t>
  </si>
  <si>
    <t>Budowa sali gimnastycznej przy PSP w Bukównie</t>
  </si>
  <si>
    <t>12.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</si>
</sst>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8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ashed"/>
      <bottom style="hair"/>
    </border>
    <border>
      <left style="thin"/>
      <right style="thick"/>
      <top style="thick"/>
      <bottom style="thick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ck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3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top" wrapText="1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left" vertical="center" wrapText="1" indent="2"/>
    </xf>
    <xf numFmtId="0" fontId="10" fillId="0" borderId="6" xfId="0" applyFont="1" applyBorder="1" applyAlignment="1">
      <alignment vertical="top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11" xfId="0" applyFont="1" applyBorder="1" applyAlignment="1">
      <alignment vertical="top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3" fontId="0" fillId="0" borderId="3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12" fillId="0" borderId="3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12" fillId="0" borderId="2" xfId="0" applyFont="1" applyBorder="1" applyAlignment="1">
      <alignment vertical="top" wrapText="1"/>
    </xf>
    <xf numFmtId="0" fontId="3" fillId="0" borderId="10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vertical="center" wrapText="1"/>
    </xf>
    <xf numFmtId="3" fontId="0" fillId="0" borderId="21" xfId="0" applyNumberFormat="1" applyBorder="1" applyAlignment="1">
      <alignment vertical="center"/>
    </xf>
    <xf numFmtId="0" fontId="17" fillId="0" borderId="3" xfId="0" applyFont="1" applyBorder="1" applyAlignment="1">
      <alignment vertical="top" wrapText="1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vertical="center"/>
    </xf>
    <xf numFmtId="0" fontId="11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/>
    </xf>
    <xf numFmtId="0" fontId="11" fillId="0" borderId="17" xfId="0" applyFont="1" applyBorder="1" applyAlignment="1">
      <alignment vertical="center" wrapText="1"/>
    </xf>
    <xf numFmtId="0" fontId="11" fillId="0" borderId="12" xfId="0" applyFont="1" applyBorder="1" applyAlignment="1">
      <alignment vertical="center"/>
    </xf>
    <xf numFmtId="0" fontId="11" fillId="0" borderId="12" xfId="0" applyFont="1" applyBorder="1" applyAlignment="1">
      <alignment vertical="center" wrapText="1"/>
    </xf>
    <xf numFmtId="0" fontId="11" fillId="0" borderId="22" xfId="0" applyFont="1" applyBorder="1" applyAlignment="1">
      <alignment vertical="center"/>
    </xf>
    <xf numFmtId="0" fontId="11" fillId="0" borderId="16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/>
    </xf>
    <xf numFmtId="0" fontId="1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3" fontId="0" fillId="0" borderId="2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7" fillId="0" borderId="12" xfId="0" applyFont="1" applyBorder="1" applyAlignment="1">
      <alignment vertical="top" wrapText="1"/>
    </xf>
    <xf numFmtId="0" fontId="17" fillId="0" borderId="13" xfId="0" applyFont="1" applyBorder="1" applyAlignment="1">
      <alignment vertical="top" wrapText="1"/>
    </xf>
    <xf numFmtId="49" fontId="0" fillId="0" borderId="6" xfId="0" applyNumberFormat="1" applyBorder="1" applyAlignment="1">
      <alignment horizontal="right" vertical="center"/>
    </xf>
    <xf numFmtId="49" fontId="3" fillId="0" borderId="2" xfId="0" applyNumberFormat="1" applyFont="1" applyBorder="1" applyAlignment="1">
      <alignment horizontal="right" vertical="center"/>
    </xf>
    <xf numFmtId="49" fontId="11" fillId="0" borderId="3" xfId="0" applyNumberFormat="1" applyFont="1" applyBorder="1" applyAlignment="1">
      <alignment horizontal="right" vertical="center"/>
    </xf>
    <xf numFmtId="49" fontId="3" fillId="0" borderId="6" xfId="0" applyNumberFormat="1" applyFont="1" applyBorder="1" applyAlignment="1">
      <alignment horizontal="right" vertical="center"/>
    </xf>
    <xf numFmtId="49" fontId="11" fillId="0" borderId="6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right" vertical="center"/>
    </xf>
    <xf numFmtId="49" fontId="0" fillId="0" borderId="3" xfId="0" applyNumberFormat="1" applyBorder="1" applyAlignment="1">
      <alignment horizontal="right" vertical="center"/>
    </xf>
    <xf numFmtId="0" fontId="17" fillId="0" borderId="0" xfId="0" applyFont="1" applyAlignment="1">
      <alignment/>
    </xf>
    <xf numFmtId="0" fontId="0" fillId="0" borderId="3" xfId="0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9" fontId="3" fillId="0" borderId="15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vertical="center" wrapText="1"/>
    </xf>
    <xf numFmtId="3" fontId="0" fillId="0" borderId="15" xfId="0" applyNumberFormat="1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7" fillId="0" borderId="8" xfId="0" applyFont="1" applyBorder="1" applyAlignment="1">
      <alignment vertical="top" wrapText="1"/>
    </xf>
    <xf numFmtId="0" fontId="0" fillId="0" borderId="10" xfId="0" applyFont="1" applyBorder="1" applyAlignment="1">
      <alignment vertical="center"/>
    </xf>
    <xf numFmtId="0" fontId="0" fillId="0" borderId="8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5" xfId="0" applyBorder="1" applyAlignment="1">
      <alignment vertical="top"/>
    </xf>
    <xf numFmtId="0" fontId="11" fillId="0" borderId="6" xfId="0" applyFont="1" applyBorder="1" applyAlignment="1">
      <alignment vertical="top"/>
    </xf>
    <xf numFmtId="0" fontId="1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vertical="justify"/>
    </xf>
    <xf numFmtId="4" fontId="3" fillId="0" borderId="2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/>
    </xf>
    <xf numFmtId="4" fontId="11" fillId="0" borderId="15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 vertical="center"/>
    </xf>
    <xf numFmtId="4" fontId="11" fillId="0" borderId="3" xfId="0" applyNumberFormat="1" applyFont="1" applyBorder="1" applyAlignment="1">
      <alignment vertical="center"/>
    </xf>
    <xf numFmtId="4" fontId="11" fillId="0" borderId="3" xfId="0" applyNumberFormat="1" applyFont="1" applyBorder="1" applyAlignment="1">
      <alignment/>
    </xf>
    <xf numFmtId="4" fontId="0" fillId="0" borderId="6" xfId="0" applyNumberFormat="1" applyBorder="1" applyAlignment="1">
      <alignment vertical="center"/>
    </xf>
    <xf numFmtId="4" fontId="0" fillId="0" borderId="3" xfId="0" applyNumberFormat="1" applyBorder="1" applyAlignment="1">
      <alignment/>
    </xf>
    <xf numFmtId="4" fontId="3" fillId="0" borderId="3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/>
    </xf>
    <xf numFmtId="4" fontId="11" fillId="0" borderId="6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4" fontId="11" fillId="0" borderId="6" xfId="0" applyNumberFormat="1" applyFont="1" applyBorder="1" applyAlignment="1">
      <alignment/>
    </xf>
    <xf numFmtId="4" fontId="0" fillId="0" borderId="6" xfId="0" applyNumberFormat="1" applyBorder="1" applyAlignment="1">
      <alignment/>
    </xf>
    <xf numFmtId="4" fontId="3" fillId="0" borderId="6" xfId="0" applyNumberFormat="1" applyFont="1" applyBorder="1" applyAlignment="1">
      <alignment/>
    </xf>
    <xf numFmtId="4" fontId="0" fillId="0" borderId="6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9" fontId="0" fillId="0" borderId="6" xfId="0" applyNumberFormat="1" applyFont="1" applyBorder="1" applyAlignment="1">
      <alignment horizontal="right" vertical="center"/>
    </xf>
    <xf numFmtId="4" fontId="0" fillId="0" borderId="6" xfId="0" applyNumberFormat="1" applyFont="1" applyBorder="1" applyAlignment="1">
      <alignment/>
    </xf>
    <xf numFmtId="4" fontId="12" fillId="0" borderId="2" xfId="0" applyNumberFormat="1" applyFont="1" applyBorder="1" applyAlignment="1">
      <alignment horizontal="right" vertical="top" wrapText="1"/>
    </xf>
    <xf numFmtId="4" fontId="12" fillId="0" borderId="2" xfId="0" applyNumberFormat="1" applyFont="1" applyBorder="1" applyAlignment="1">
      <alignment vertical="top" wrapText="1"/>
    </xf>
    <xf numFmtId="4" fontId="17" fillId="0" borderId="3" xfId="0" applyNumberFormat="1" applyFont="1" applyBorder="1" applyAlignment="1">
      <alignment horizontal="right" vertical="top" wrapText="1"/>
    </xf>
    <xf numFmtId="4" fontId="17" fillId="0" borderId="3" xfId="0" applyNumberFormat="1" applyFont="1" applyBorder="1" applyAlignment="1">
      <alignment vertical="top" wrapText="1"/>
    </xf>
    <xf numFmtId="4" fontId="10" fillId="0" borderId="3" xfId="0" applyNumberFormat="1" applyFont="1" applyBorder="1" applyAlignment="1">
      <alignment horizontal="right" vertical="top" wrapText="1"/>
    </xf>
    <xf numFmtId="4" fontId="10" fillId="0" borderId="3" xfId="0" applyNumberFormat="1" applyFont="1" applyBorder="1" applyAlignment="1">
      <alignment vertical="top" wrapText="1"/>
    </xf>
    <xf numFmtId="4" fontId="12" fillId="0" borderId="3" xfId="0" applyNumberFormat="1" applyFont="1" applyBorder="1" applyAlignment="1">
      <alignment horizontal="right" vertical="top" wrapText="1"/>
    </xf>
    <xf numFmtId="4" fontId="12" fillId="0" borderId="3" xfId="0" applyNumberFormat="1" applyFont="1" applyBorder="1" applyAlignment="1">
      <alignment vertical="top" wrapText="1"/>
    </xf>
    <xf numFmtId="4" fontId="10" fillId="0" borderId="12" xfId="0" applyNumberFormat="1" applyFont="1" applyBorder="1" applyAlignment="1">
      <alignment vertical="top" wrapText="1"/>
    </xf>
    <xf numFmtId="4" fontId="12" fillId="0" borderId="12" xfId="0" applyNumberFormat="1" applyFont="1" applyBorder="1" applyAlignment="1">
      <alignment vertical="top" wrapText="1"/>
    </xf>
    <xf numFmtId="4" fontId="17" fillId="0" borderId="12" xfId="0" applyNumberFormat="1" applyFont="1" applyBorder="1" applyAlignment="1">
      <alignment vertical="top" wrapText="1"/>
    </xf>
    <xf numFmtId="4" fontId="10" fillId="0" borderId="6" xfId="0" applyNumberFormat="1" applyFont="1" applyBorder="1" applyAlignment="1">
      <alignment horizontal="right" vertical="top" wrapText="1"/>
    </xf>
    <xf numFmtId="4" fontId="10" fillId="0" borderId="17" xfId="0" applyNumberFormat="1" applyFont="1" applyBorder="1" applyAlignment="1">
      <alignment vertical="top" wrapText="1"/>
    </xf>
    <xf numFmtId="4" fontId="10" fillId="0" borderId="6" xfId="0" applyNumberFormat="1" applyFont="1" applyBorder="1" applyAlignment="1">
      <alignment vertical="top" wrapText="1"/>
    </xf>
    <xf numFmtId="4" fontId="12" fillId="0" borderId="12" xfId="0" applyNumberFormat="1" applyFont="1" applyBorder="1" applyAlignment="1">
      <alignment horizontal="right" vertical="top" wrapText="1"/>
    </xf>
    <xf numFmtId="4" fontId="17" fillId="0" borderId="12" xfId="0" applyNumberFormat="1" applyFont="1" applyBorder="1" applyAlignment="1">
      <alignment horizontal="right" vertical="top" wrapText="1"/>
    </xf>
    <xf numFmtId="4" fontId="17" fillId="0" borderId="13" xfId="0" applyNumberFormat="1" applyFont="1" applyBorder="1" applyAlignment="1">
      <alignment vertical="top" wrapText="1"/>
    </xf>
    <xf numFmtId="4" fontId="10" fillId="0" borderId="12" xfId="0" applyNumberFormat="1" applyFont="1" applyBorder="1" applyAlignment="1">
      <alignment horizontal="right" vertical="top" wrapText="1"/>
    </xf>
    <xf numFmtId="4" fontId="10" fillId="0" borderId="13" xfId="0" applyNumberFormat="1" applyFont="1" applyBorder="1" applyAlignment="1">
      <alignment vertical="top" wrapText="1"/>
    </xf>
    <xf numFmtId="4" fontId="0" fillId="0" borderId="10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0" borderId="8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3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4" fontId="0" fillId="0" borderId="12" xfId="0" applyNumberForma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vertical="center"/>
    </xf>
    <xf numFmtId="4" fontId="0" fillId="0" borderId="6" xfId="0" applyNumberFormat="1" applyBorder="1" applyAlignment="1">
      <alignment horizontal="right" vertical="center"/>
    </xf>
    <xf numFmtId="4" fontId="0" fillId="0" borderId="17" xfId="0" applyNumberFormat="1" applyBorder="1" applyAlignment="1">
      <alignment horizontal="right" vertical="center"/>
    </xf>
    <xf numFmtId="4" fontId="0" fillId="0" borderId="17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4" fontId="11" fillId="0" borderId="30" xfId="0" applyNumberFormat="1" applyFont="1" applyBorder="1" applyAlignment="1">
      <alignment vertical="center"/>
    </xf>
    <xf numFmtId="4" fontId="11" fillId="0" borderId="3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vertical="center"/>
    </xf>
    <xf numFmtId="4" fontId="0" fillId="0" borderId="15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" fontId="0" fillId="0" borderId="30" xfId="0" applyNumberFormat="1" applyBorder="1" applyAlignment="1">
      <alignment horizontal="right" vertical="center"/>
    </xf>
    <xf numFmtId="4" fontId="0" fillId="0" borderId="14" xfId="0" applyNumberFormat="1" applyBorder="1" applyAlignment="1">
      <alignment vertical="center"/>
    </xf>
    <xf numFmtId="4" fontId="0" fillId="0" borderId="19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0" xfId="0" applyNumberFormat="1" applyBorder="1" applyAlignment="1">
      <alignment vertical="center"/>
    </xf>
    <xf numFmtId="4" fontId="0" fillId="0" borderId="22" xfId="0" applyNumberFormat="1" applyBorder="1" applyAlignment="1">
      <alignment horizontal="right" vertical="center"/>
    </xf>
    <xf numFmtId="4" fontId="0" fillId="0" borderId="18" xfId="0" applyNumberFormat="1" applyBorder="1" applyAlignment="1">
      <alignment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7" xfId="0" applyNumberFormat="1" applyFont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vertical="center"/>
    </xf>
    <xf numFmtId="4" fontId="11" fillId="0" borderId="10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9" xfId="0" applyNumberFormat="1" applyFont="1" applyBorder="1" applyAlignment="1">
      <alignment horizontal="right" vertical="center"/>
    </xf>
    <xf numFmtId="4" fontId="11" fillId="0" borderId="13" xfId="0" applyNumberFormat="1" applyFont="1" applyBorder="1" applyAlignment="1">
      <alignment vertical="center"/>
    </xf>
    <xf numFmtId="4" fontId="11" fillId="0" borderId="17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 horizontal="right" vertical="center"/>
    </xf>
    <xf numFmtId="4" fontId="0" fillId="0" borderId="22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16" xfId="0" applyNumberForma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8" xfId="0" applyNumberFormat="1" applyFont="1" applyBorder="1" applyAlignment="1">
      <alignment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vertical="center"/>
    </xf>
    <xf numFmtId="4" fontId="11" fillId="0" borderId="19" xfId="0" applyNumberFormat="1" applyFont="1" applyBorder="1" applyAlignment="1">
      <alignment vertical="center"/>
    </xf>
    <xf numFmtId="4" fontId="0" fillId="0" borderId="30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4" fontId="11" fillId="0" borderId="14" xfId="0" applyNumberFormat="1" applyFont="1" applyBorder="1" applyAlignment="1">
      <alignment vertical="center"/>
    </xf>
    <xf numFmtId="4" fontId="0" fillId="0" borderId="21" xfId="0" applyNumberFormat="1" applyBorder="1" applyAlignment="1">
      <alignment vertical="center"/>
    </xf>
    <xf numFmtId="0" fontId="10" fillId="0" borderId="18" xfId="0" applyFont="1" applyBorder="1" applyAlignment="1">
      <alignment vertical="top" wrapText="1"/>
    </xf>
    <xf numFmtId="4" fontId="10" fillId="0" borderId="17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/>
    </xf>
    <xf numFmtId="4" fontId="7" fillId="0" borderId="21" xfId="0" applyNumberFormat="1" applyFont="1" applyBorder="1" applyAlignment="1">
      <alignment vertical="center"/>
    </xf>
    <xf numFmtId="4" fontId="0" fillId="0" borderId="15" xfId="0" applyNumberFormat="1" applyBorder="1" applyAlignment="1">
      <alignment vertical="center" wrapText="1"/>
    </xf>
    <xf numFmtId="49" fontId="0" fillId="0" borderId="2" xfId="0" applyNumberFormat="1" applyBorder="1" applyAlignment="1">
      <alignment horizontal="right" vertical="center"/>
    </xf>
    <xf numFmtId="0" fontId="3" fillId="0" borderId="15" xfId="0" applyFont="1" applyBorder="1" applyAlignment="1">
      <alignment vertical="top"/>
    </xf>
    <xf numFmtId="0" fontId="0" fillId="0" borderId="27" xfId="0" applyBorder="1" applyAlignment="1">
      <alignment vertical="top"/>
    </xf>
    <xf numFmtId="0" fontId="12" fillId="0" borderId="6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5" xfId="0" applyBorder="1" applyAlignment="1">
      <alignment vertical="top"/>
    </xf>
    <xf numFmtId="0" fontId="11" fillId="0" borderId="6" xfId="0" applyFont="1" applyBorder="1" applyAlignment="1">
      <alignment vertical="top"/>
    </xf>
    <xf numFmtId="0" fontId="0" fillId="0" borderId="31" xfId="0" applyBorder="1" applyAlignment="1">
      <alignment vertical="top"/>
    </xf>
    <xf numFmtId="0" fontId="3" fillId="0" borderId="32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49" fontId="3" fillId="0" borderId="7" xfId="0" applyNumberFormat="1" applyFont="1" applyBorder="1" applyAlignment="1">
      <alignment horizontal="right" vertical="justify"/>
    </xf>
    <xf numFmtId="49" fontId="0" fillId="0" borderId="6" xfId="0" applyNumberFormat="1" applyFont="1" applyBorder="1" applyAlignment="1">
      <alignment horizontal="right" vertical="justify"/>
    </xf>
    <xf numFmtId="0" fontId="3" fillId="0" borderId="6" xfId="0" applyFont="1" applyBorder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" fontId="0" fillId="0" borderId="2" xfId="0" applyNumberFormat="1" applyBorder="1" applyAlignment="1">
      <alignment vertical="center"/>
    </xf>
    <xf numFmtId="4" fontId="0" fillId="0" borderId="2" xfId="0" applyNumberFormat="1" applyBorder="1" applyAlignment="1">
      <alignment vertical="center" wrapText="1"/>
    </xf>
    <xf numFmtId="4" fontId="0" fillId="0" borderId="3" xfId="0" applyNumberFormat="1" applyBorder="1" applyAlignment="1">
      <alignment vertical="center" wrapText="1"/>
    </xf>
    <xf numFmtId="4" fontId="0" fillId="0" borderId="6" xfId="0" applyNumberFormat="1" applyBorder="1" applyAlignment="1">
      <alignment vertical="center" wrapText="1"/>
    </xf>
    <xf numFmtId="4" fontId="7" fillId="0" borderId="15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11" fillId="0" borderId="6" xfId="0" applyFont="1" applyBorder="1" applyAlignment="1">
      <alignment vertical="justify"/>
    </xf>
    <xf numFmtId="0" fontId="11" fillId="0" borderId="10" xfId="0" applyFont="1" applyBorder="1" applyAlignment="1">
      <alignment vertical="justify"/>
    </xf>
    <xf numFmtId="0" fontId="11" fillId="0" borderId="15" xfId="0" applyFont="1" applyBorder="1" applyAlignment="1">
      <alignment vertical="justify"/>
    </xf>
    <xf numFmtId="0" fontId="3" fillId="0" borderId="6" xfId="0" applyFont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0" fillId="0" borderId="10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6" xfId="0" applyBorder="1" applyAlignment="1">
      <alignment vertical="justify"/>
    </xf>
    <xf numFmtId="0" fontId="0" fillId="0" borderId="6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1" xfId="0" applyBorder="1" applyAlignment="1">
      <alignment vertical="justify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vertical="top" wrapText="1"/>
    </xf>
    <xf numFmtId="0" fontId="17" fillId="0" borderId="6" xfId="0" applyFont="1" applyBorder="1" applyAlignment="1">
      <alignment vertical="top" wrapText="1"/>
    </xf>
    <xf numFmtId="0" fontId="0" fillId="0" borderId="6" xfId="0" applyBorder="1" applyAlignment="1">
      <alignment vertical="top"/>
    </xf>
    <xf numFmtId="49" fontId="12" fillId="0" borderId="7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" fontId="0" fillId="0" borderId="6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workbookViewId="0" topLeftCell="A43">
      <selection activeCell="G13" sqref="G13"/>
    </sheetView>
  </sheetViews>
  <sheetFormatPr defaultColWidth="9.00390625" defaultRowHeight="12.75"/>
  <cols>
    <col min="1" max="1" width="7.75390625" style="0" customWidth="1"/>
    <col min="2" max="2" width="10.75390625" style="0" customWidth="1"/>
    <col min="3" max="3" width="9.00390625" style="0" customWidth="1"/>
    <col min="4" max="4" width="55.75390625" style="0" customWidth="1"/>
    <col min="5" max="7" width="13.875" style="0" customWidth="1"/>
  </cols>
  <sheetData>
    <row r="1" spans="1:7" ht="18">
      <c r="A1" s="310" t="s">
        <v>242</v>
      </c>
      <c r="B1" s="310"/>
      <c r="C1" s="310"/>
      <c r="D1" s="310"/>
      <c r="E1" s="310"/>
      <c r="F1" s="310"/>
      <c r="G1" s="310"/>
    </row>
    <row r="2" spans="2:4" ht="18">
      <c r="B2" s="2"/>
      <c r="C2" s="2"/>
      <c r="D2" s="2"/>
    </row>
    <row r="3" spans="1:7" ht="12.75">
      <c r="A3" s="292" t="s">
        <v>2</v>
      </c>
      <c r="B3" s="292" t="s">
        <v>49</v>
      </c>
      <c r="C3" s="292" t="s">
        <v>4</v>
      </c>
      <c r="D3" s="292" t="s">
        <v>47</v>
      </c>
      <c r="E3" s="287" t="s">
        <v>250</v>
      </c>
      <c r="F3" s="287"/>
      <c r="G3" s="287"/>
    </row>
    <row r="4" spans="1:7" s="24" customFormat="1" ht="15" customHeight="1">
      <c r="A4" s="292"/>
      <c r="B4" s="292"/>
      <c r="C4" s="292"/>
      <c r="D4" s="292"/>
      <c r="E4" s="291" t="s">
        <v>152</v>
      </c>
      <c r="F4" s="287" t="s">
        <v>153</v>
      </c>
      <c r="G4" s="287"/>
    </row>
    <row r="5" spans="1:7" s="24" customFormat="1" ht="15" customHeight="1">
      <c r="A5" s="292"/>
      <c r="B5" s="292"/>
      <c r="C5" s="292"/>
      <c r="D5" s="292"/>
      <c r="E5" s="291"/>
      <c r="F5" s="100" t="s">
        <v>155</v>
      </c>
      <c r="G5" s="100" t="s">
        <v>154</v>
      </c>
    </row>
    <row r="6" spans="1:7" s="30" customFormat="1" ht="7.5" customHeight="1">
      <c r="A6" s="15">
        <v>1</v>
      </c>
      <c r="B6" s="15">
        <v>2</v>
      </c>
      <c r="C6" s="15">
        <v>3</v>
      </c>
      <c r="D6" s="15">
        <v>4</v>
      </c>
      <c r="E6" s="99">
        <v>5</v>
      </c>
      <c r="F6" s="15">
        <v>6</v>
      </c>
      <c r="G6" s="101">
        <v>7</v>
      </c>
    </row>
    <row r="7" spans="1:7" ht="19.5" customHeight="1">
      <c r="A7" s="288" t="s">
        <v>209</v>
      </c>
      <c r="B7" s="106"/>
      <c r="C7" s="120"/>
      <c r="D7" s="107" t="s">
        <v>220</v>
      </c>
      <c r="E7" s="155">
        <f>SUM(E8)</f>
        <v>370000</v>
      </c>
      <c r="F7" s="156"/>
      <c r="G7" s="156">
        <f>SUM(G8)</f>
        <v>370000</v>
      </c>
    </row>
    <row r="8" spans="1:7" ht="19.5" customHeight="1">
      <c r="A8" s="304"/>
      <c r="B8" s="289" t="s">
        <v>217</v>
      </c>
      <c r="C8" s="130"/>
      <c r="D8" s="133" t="s">
        <v>221</v>
      </c>
      <c r="E8" s="157">
        <f>SUM(E9)</f>
        <v>370000</v>
      </c>
      <c r="F8" s="158"/>
      <c r="G8" s="159">
        <f>SUM(G9)</f>
        <v>370000</v>
      </c>
    </row>
    <row r="9" spans="1:7" ht="38.25" customHeight="1">
      <c r="A9" s="305"/>
      <c r="B9" s="305"/>
      <c r="C9" s="132" t="s">
        <v>222</v>
      </c>
      <c r="D9" s="134" t="s">
        <v>223</v>
      </c>
      <c r="E9" s="160">
        <v>370000</v>
      </c>
      <c r="F9" s="161"/>
      <c r="G9" s="161">
        <v>370000</v>
      </c>
    </row>
    <row r="10" spans="1:7" ht="21" customHeight="1">
      <c r="A10" s="302">
        <v>600</v>
      </c>
      <c r="B10" s="154"/>
      <c r="C10" s="132"/>
      <c r="D10" s="131" t="s">
        <v>77</v>
      </c>
      <c r="E10" s="162">
        <f>SUM(E11)</f>
        <v>1504433.79</v>
      </c>
      <c r="F10" s="161"/>
      <c r="G10" s="159">
        <f>SUM(G11)</f>
        <v>1504433.79</v>
      </c>
    </row>
    <row r="11" spans="1:7" ht="19.5" customHeight="1">
      <c r="A11" s="304"/>
      <c r="B11" s="306">
        <v>60016</v>
      </c>
      <c r="C11" s="132"/>
      <c r="D11" s="133" t="s">
        <v>78</v>
      </c>
      <c r="E11" s="157">
        <f>SUM(E12)</f>
        <v>1504433.79</v>
      </c>
      <c r="F11" s="158"/>
      <c r="G11" s="158">
        <f>SUM(G12)</f>
        <v>1504433.79</v>
      </c>
    </row>
    <row r="12" spans="1:7" ht="38.25" customHeight="1">
      <c r="A12" s="305"/>
      <c r="B12" s="305"/>
      <c r="C12" s="132" t="s">
        <v>243</v>
      </c>
      <c r="D12" s="134" t="s">
        <v>244</v>
      </c>
      <c r="E12" s="160">
        <v>1504433.79</v>
      </c>
      <c r="F12" s="161"/>
      <c r="G12" s="161">
        <v>1504433.79</v>
      </c>
    </row>
    <row r="13" spans="1:7" ht="19.5" customHeight="1">
      <c r="A13" s="302">
        <v>700</v>
      </c>
      <c r="B13" s="129"/>
      <c r="C13" s="130"/>
      <c r="D13" s="131" t="s">
        <v>82</v>
      </c>
      <c r="E13" s="162">
        <f>SUM(E14)</f>
        <v>3000</v>
      </c>
      <c r="F13" s="159">
        <f>SUM(F14)</f>
        <v>3000</v>
      </c>
      <c r="G13" s="159"/>
    </row>
    <row r="14" spans="1:7" ht="19.5" customHeight="1">
      <c r="A14" s="304"/>
      <c r="B14" s="299">
        <v>70005</v>
      </c>
      <c r="C14" s="121"/>
      <c r="D14" s="98" t="s">
        <v>158</v>
      </c>
      <c r="E14" s="163">
        <f>SUM(E15)</f>
        <v>3000</v>
      </c>
      <c r="F14" s="164">
        <f>SUM(F15)</f>
        <v>3000</v>
      </c>
      <c r="G14" s="164"/>
    </row>
    <row r="15" spans="1:7" ht="24" customHeight="1">
      <c r="A15" s="305"/>
      <c r="B15" s="305"/>
      <c r="C15" s="119" t="s">
        <v>193</v>
      </c>
      <c r="D15" s="39" t="s">
        <v>172</v>
      </c>
      <c r="E15" s="165">
        <v>3000</v>
      </c>
      <c r="F15" s="166">
        <v>3000</v>
      </c>
      <c r="G15" s="166"/>
    </row>
    <row r="16" spans="1:7" ht="19.5" customHeight="1">
      <c r="A16" s="302">
        <v>750</v>
      </c>
      <c r="B16" s="72"/>
      <c r="C16" s="124"/>
      <c r="D16" s="82" t="s">
        <v>85</v>
      </c>
      <c r="E16" s="167">
        <f>SUM(E17,E20)</f>
        <v>39615</v>
      </c>
      <c r="F16" s="168">
        <f>SUM(F17,F20)</f>
        <v>39615</v>
      </c>
      <c r="G16" s="168"/>
    </row>
    <row r="17" spans="1:7" ht="19.5" customHeight="1">
      <c r="A17" s="304"/>
      <c r="B17" s="299">
        <v>75011</v>
      </c>
      <c r="C17" s="123"/>
      <c r="D17" s="91" t="s">
        <v>86</v>
      </c>
      <c r="E17" s="169">
        <f>SUM(E18:E19)</f>
        <v>33615</v>
      </c>
      <c r="F17" s="164">
        <f>SUM(F18:F19)</f>
        <v>33615</v>
      </c>
      <c r="G17" s="164"/>
    </row>
    <row r="18" spans="1:7" ht="39.75" customHeight="1">
      <c r="A18" s="304"/>
      <c r="B18" s="304"/>
      <c r="C18" s="119">
        <v>2010</v>
      </c>
      <c r="D18" s="39" t="s">
        <v>169</v>
      </c>
      <c r="E18" s="165">
        <v>33414</v>
      </c>
      <c r="F18" s="166">
        <v>33414</v>
      </c>
      <c r="G18" s="166"/>
    </row>
    <row r="19" spans="1:7" ht="38.25" customHeight="1">
      <c r="A19" s="304"/>
      <c r="B19" s="305"/>
      <c r="C19" s="119">
        <v>2360</v>
      </c>
      <c r="D19" s="39" t="s">
        <v>170</v>
      </c>
      <c r="E19" s="165">
        <v>201</v>
      </c>
      <c r="F19" s="166">
        <v>201</v>
      </c>
      <c r="G19" s="166"/>
    </row>
    <row r="20" spans="1:7" ht="19.5" customHeight="1">
      <c r="A20" s="304"/>
      <c r="B20" s="299">
        <v>75023</v>
      </c>
      <c r="C20" s="123"/>
      <c r="D20" s="91" t="s">
        <v>96</v>
      </c>
      <c r="E20" s="169">
        <f>SUM(E21:E22)</f>
        <v>6000</v>
      </c>
      <c r="F20" s="164">
        <f>SUM(F21:F22)</f>
        <v>6000</v>
      </c>
      <c r="G20" s="166"/>
    </row>
    <row r="21" spans="1:7" ht="19.5" customHeight="1">
      <c r="A21" s="304"/>
      <c r="B21" s="304"/>
      <c r="C21" s="119" t="s">
        <v>192</v>
      </c>
      <c r="D21" s="39" t="s">
        <v>171</v>
      </c>
      <c r="E21" s="165">
        <v>4000</v>
      </c>
      <c r="F21" s="166">
        <v>4000</v>
      </c>
      <c r="G21" s="166"/>
    </row>
    <row r="22" spans="1:7" ht="19.5" customHeight="1">
      <c r="A22" s="305"/>
      <c r="B22" s="305"/>
      <c r="C22" s="119" t="s">
        <v>193</v>
      </c>
      <c r="D22" s="39" t="s">
        <v>172</v>
      </c>
      <c r="E22" s="165">
        <v>2000</v>
      </c>
      <c r="F22" s="166">
        <v>2000</v>
      </c>
      <c r="G22" s="166"/>
    </row>
    <row r="23" spans="1:7" ht="31.5" customHeight="1">
      <c r="A23" s="302">
        <v>751</v>
      </c>
      <c r="B23" s="74"/>
      <c r="C23" s="122"/>
      <c r="D23" s="108" t="s">
        <v>215</v>
      </c>
      <c r="E23" s="170">
        <f>SUM(E24)</f>
        <v>622</v>
      </c>
      <c r="F23" s="168">
        <f>SUM(F24)</f>
        <v>622</v>
      </c>
      <c r="G23" s="168"/>
    </row>
    <row r="24" spans="1:7" ht="28.5" customHeight="1">
      <c r="A24" s="304"/>
      <c r="B24" s="299">
        <v>75101</v>
      </c>
      <c r="C24" s="123"/>
      <c r="D24" s="91" t="s">
        <v>215</v>
      </c>
      <c r="E24" s="169">
        <f>SUM(E25)</f>
        <v>622</v>
      </c>
      <c r="F24" s="164">
        <f>SUM(F25)</f>
        <v>622</v>
      </c>
      <c r="G24" s="164"/>
    </row>
    <row r="25" spans="1:7" ht="38.25" customHeight="1">
      <c r="A25" s="305"/>
      <c r="B25" s="305"/>
      <c r="C25" s="119" t="s">
        <v>216</v>
      </c>
      <c r="D25" s="39" t="s">
        <v>169</v>
      </c>
      <c r="E25" s="165">
        <v>622</v>
      </c>
      <c r="F25" s="166">
        <v>622</v>
      </c>
      <c r="G25" s="166"/>
    </row>
    <row r="26" spans="1:7" ht="19.5" customHeight="1">
      <c r="A26" s="302">
        <v>754</v>
      </c>
      <c r="B26" s="72"/>
      <c r="C26" s="124"/>
      <c r="D26" s="82" t="s">
        <v>110</v>
      </c>
      <c r="E26" s="167">
        <f>SUM(E27)</f>
        <v>300</v>
      </c>
      <c r="F26" s="168">
        <f>SUM(F27)</f>
        <v>300</v>
      </c>
      <c r="G26" s="168"/>
    </row>
    <row r="27" spans="1:7" ht="19.5" customHeight="1">
      <c r="A27" s="304"/>
      <c r="B27" s="299">
        <v>75414</v>
      </c>
      <c r="C27" s="123"/>
      <c r="D27" s="91" t="s">
        <v>112</v>
      </c>
      <c r="E27" s="169">
        <f>SUM(E28)</f>
        <v>300</v>
      </c>
      <c r="F27" s="164">
        <f>SUM(F28)</f>
        <v>300</v>
      </c>
      <c r="G27" s="166"/>
    </row>
    <row r="28" spans="1:7" ht="44.25" customHeight="1">
      <c r="A28" s="305"/>
      <c r="B28" s="305"/>
      <c r="C28" s="119">
        <v>2010</v>
      </c>
      <c r="D28" s="39" t="s">
        <v>169</v>
      </c>
      <c r="E28" s="165">
        <v>300</v>
      </c>
      <c r="F28" s="166">
        <v>300</v>
      </c>
      <c r="G28" s="166"/>
    </row>
    <row r="29" spans="1:7" ht="45" customHeight="1">
      <c r="A29" s="302">
        <v>756</v>
      </c>
      <c r="B29" s="74"/>
      <c r="C29" s="122"/>
      <c r="D29" s="108" t="s">
        <v>157</v>
      </c>
      <c r="E29" s="170">
        <f>SUM(E30,E33,E40,E51,E56)</f>
        <v>1657486</v>
      </c>
      <c r="F29" s="168">
        <f>SUM(F30,F33,F40,F51,F56)</f>
        <v>1657486</v>
      </c>
      <c r="G29" s="168"/>
    </row>
    <row r="30" spans="1:7" ht="19.5" customHeight="1">
      <c r="A30" s="304"/>
      <c r="B30" s="299">
        <v>75601</v>
      </c>
      <c r="C30" s="123"/>
      <c r="D30" s="91" t="s">
        <v>159</v>
      </c>
      <c r="E30" s="169">
        <f>SUM(E31:E32)</f>
        <v>1010</v>
      </c>
      <c r="F30" s="164">
        <f>SUM(F31:F32)</f>
        <v>1010</v>
      </c>
      <c r="G30" s="164"/>
    </row>
    <row r="31" spans="1:7" ht="24" customHeight="1">
      <c r="A31" s="304"/>
      <c r="B31" s="304"/>
      <c r="C31" s="119" t="s">
        <v>194</v>
      </c>
      <c r="D31" s="39" t="s">
        <v>211</v>
      </c>
      <c r="E31" s="165">
        <v>1000</v>
      </c>
      <c r="F31" s="166">
        <v>1000</v>
      </c>
      <c r="G31" s="166"/>
    </row>
    <row r="32" spans="1:7" ht="19.5" customHeight="1">
      <c r="A32" s="304"/>
      <c r="B32" s="305"/>
      <c r="C32" s="125" t="s">
        <v>195</v>
      </c>
      <c r="D32" s="40" t="s">
        <v>177</v>
      </c>
      <c r="E32" s="149">
        <v>10</v>
      </c>
      <c r="F32" s="166">
        <v>10</v>
      </c>
      <c r="G32" s="166"/>
    </row>
    <row r="33" spans="1:7" ht="45" customHeight="1">
      <c r="A33" s="304"/>
      <c r="B33" s="299">
        <v>75615</v>
      </c>
      <c r="C33" s="123"/>
      <c r="D33" s="91" t="s">
        <v>160</v>
      </c>
      <c r="E33" s="169">
        <f>SUM(E34:E39)</f>
        <v>483700</v>
      </c>
      <c r="F33" s="171">
        <f>SUM(F34:F39)</f>
        <v>483700</v>
      </c>
      <c r="G33" s="171"/>
    </row>
    <row r="34" spans="1:7" ht="19.5" customHeight="1">
      <c r="A34" s="304"/>
      <c r="B34" s="304"/>
      <c r="C34" s="119" t="s">
        <v>196</v>
      </c>
      <c r="D34" s="63" t="s">
        <v>173</v>
      </c>
      <c r="E34" s="165">
        <v>466000</v>
      </c>
      <c r="F34" s="172">
        <v>466000</v>
      </c>
      <c r="G34" s="172"/>
    </row>
    <row r="35" spans="1:7" ht="19.5" customHeight="1">
      <c r="A35" s="304"/>
      <c r="B35" s="304"/>
      <c r="C35" s="119" t="s">
        <v>197</v>
      </c>
      <c r="D35" s="63" t="s">
        <v>174</v>
      </c>
      <c r="E35" s="165">
        <v>1500</v>
      </c>
      <c r="F35" s="172">
        <v>1500</v>
      </c>
      <c r="G35" s="172"/>
    </row>
    <row r="36" spans="1:7" ht="19.5" customHeight="1">
      <c r="A36" s="304"/>
      <c r="B36" s="304"/>
      <c r="C36" s="119" t="s">
        <v>198</v>
      </c>
      <c r="D36" s="63" t="s">
        <v>175</v>
      </c>
      <c r="E36" s="165">
        <v>6000</v>
      </c>
      <c r="F36" s="172">
        <v>6000</v>
      </c>
      <c r="G36" s="172"/>
    </row>
    <row r="37" spans="1:7" ht="19.5" customHeight="1">
      <c r="A37" s="304"/>
      <c r="B37" s="304"/>
      <c r="C37" s="119" t="s">
        <v>199</v>
      </c>
      <c r="D37" s="63" t="s">
        <v>176</v>
      </c>
      <c r="E37" s="165">
        <v>10000</v>
      </c>
      <c r="F37" s="172">
        <v>10000</v>
      </c>
      <c r="G37" s="172"/>
    </row>
    <row r="38" spans="1:7" ht="19.5" customHeight="1">
      <c r="A38" s="304"/>
      <c r="B38" s="304"/>
      <c r="C38" s="119" t="s">
        <v>203</v>
      </c>
      <c r="D38" s="63" t="s">
        <v>181</v>
      </c>
      <c r="E38" s="165">
        <v>100</v>
      </c>
      <c r="F38" s="172">
        <v>100</v>
      </c>
      <c r="G38" s="172"/>
    </row>
    <row r="39" spans="1:7" ht="19.5" customHeight="1">
      <c r="A39" s="304"/>
      <c r="B39" s="305"/>
      <c r="C39" s="119" t="s">
        <v>195</v>
      </c>
      <c r="D39" s="63" t="s">
        <v>177</v>
      </c>
      <c r="E39" s="165">
        <v>100</v>
      </c>
      <c r="F39" s="172">
        <v>100</v>
      </c>
      <c r="G39" s="172"/>
    </row>
    <row r="40" spans="1:7" ht="45.75" customHeight="1">
      <c r="A40" s="304"/>
      <c r="B40" s="299">
        <v>75616</v>
      </c>
      <c r="C40" s="123"/>
      <c r="D40" s="93" t="s">
        <v>161</v>
      </c>
      <c r="E40" s="169">
        <f>SUM(E41:E50)</f>
        <v>660500</v>
      </c>
      <c r="F40" s="171">
        <f>SUM(F41:F50)</f>
        <v>660500</v>
      </c>
      <c r="G40" s="171"/>
    </row>
    <row r="41" spans="1:7" ht="19.5" customHeight="1">
      <c r="A41" s="304"/>
      <c r="B41" s="304"/>
      <c r="C41" s="119" t="s">
        <v>196</v>
      </c>
      <c r="D41" s="63" t="s">
        <v>173</v>
      </c>
      <c r="E41" s="165">
        <v>110000</v>
      </c>
      <c r="F41" s="172">
        <v>110000</v>
      </c>
      <c r="G41" s="172"/>
    </row>
    <row r="42" spans="1:7" ht="19.5" customHeight="1">
      <c r="A42" s="304"/>
      <c r="B42" s="304"/>
      <c r="C42" s="119" t="s">
        <v>197</v>
      </c>
      <c r="D42" s="63" t="s">
        <v>174</v>
      </c>
      <c r="E42" s="165">
        <v>450000</v>
      </c>
      <c r="F42" s="172">
        <v>450000</v>
      </c>
      <c r="G42" s="172"/>
    </row>
    <row r="43" spans="1:7" ht="19.5" customHeight="1">
      <c r="A43" s="304"/>
      <c r="B43" s="304"/>
      <c r="C43" s="119" t="s">
        <v>198</v>
      </c>
      <c r="D43" s="63" t="s">
        <v>175</v>
      </c>
      <c r="E43" s="165">
        <v>28000</v>
      </c>
      <c r="F43" s="172">
        <v>28000</v>
      </c>
      <c r="G43" s="172"/>
    </row>
    <row r="44" spans="1:7" ht="19.5" customHeight="1">
      <c r="A44" s="304"/>
      <c r="B44" s="304"/>
      <c r="C44" s="119" t="s">
        <v>199</v>
      </c>
      <c r="D44" s="63" t="s">
        <v>176</v>
      </c>
      <c r="E44" s="165">
        <v>22000</v>
      </c>
      <c r="F44" s="172">
        <v>22000</v>
      </c>
      <c r="G44" s="172"/>
    </row>
    <row r="45" spans="1:7" ht="19.5" customHeight="1">
      <c r="A45" s="304"/>
      <c r="B45" s="304"/>
      <c r="C45" s="125" t="s">
        <v>200</v>
      </c>
      <c r="D45" s="61" t="s">
        <v>178</v>
      </c>
      <c r="E45" s="149">
        <v>1000</v>
      </c>
      <c r="F45" s="166">
        <v>1000</v>
      </c>
      <c r="G45" s="166"/>
    </row>
    <row r="46" spans="1:7" ht="19.5" customHeight="1">
      <c r="A46" s="304"/>
      <c r="B46" s="304"/>
      <c r="C46" s="119" t="s">
        <v>201</v>
      </c>
      <c r="D46" s="63" t="s">
        <v>179</v>
      </c>
      <c r="E46" s="165">
        <v>5000</v>
      </c>
      <c r="F46" s="172">
        <v>5000</v>
      </c>
      <c r="G46" s="172"/>
    </row>
    <row r="47" spans="1:7" ht="19.5" customHeight="1">
      <c r="A47" s="304"/>
      <c r="B47" s="304"/>
      <c r="C47" s="119" t="s">
        <v>202</v>
      </c>
      <c r="D47" s="63" t="s">
        <v>180</v>
      </c>
      <c r="E47" s="165">
        <v>35000</v>
      </c>
      <c r="F47" s="172">
        <v>35000</v>
      </c>
      <c r="G47" s="172"/>
    </row>
    <row r="48" spans="1:7" ht="19.5" customHeight="1">
      <c r="A48" s="304"/>
      <c r="B48" s="304"/>
      <c r="C48" s="119" t="s">
        <v>224</v>
      </c>
      <c r="D48" s="63" t="s">
        <v>225</v>
      </c>
      <c r="E48" s="165">
        <v>3000</v>
      </c>
      <c r="F48" s="172">
        <v>3000</v>
      </c>
      <c r="G48" s="172"/>
    </row>
    <row r="49" spans="1:7" ht="19.5" customHeight="1">
      <c r="A49" s="304"/>
      <c r="B49" s="304"/>
      <c r="C49" s="119" t="s">
        <v>203</v>
      </c>
      <c r="D49" s="63" t="s">
        <v>181</v>
      </c>
      <c r="E49" s="165">
        <v>1500</v>
      </c>
      <c r="F49" s="172">
        <v>1500</v>
      </c>
      <c r="G49" s="172"/>
    </row>
    <row r="50" spans="1:7" ht="19.5" customHeight="1">
      <c r="A50" s="304"/>
      <c r="B50" s="305"/>
      <c r="C50" s="119" t="s">
        <v>195</v>
      </c>
      <c r="D50" s="63" t="s">
        <v>177</v>
      </c>
      <c r="E50" s="165">
        <v>5000</v>
      </c>
      <c r="F50" s="172">
        <v>5000</v>
      </c>
      <c r="G50" s="172"/>
    </row>
    <row r="51" spans="1:7" ht="28.5" customHeight="1">
      <c r="A51" s="304"/>
      <c r="B51" s="299">
        <v>75618</v>
      </c>
      <c r="C51" s="123"/>
      <c r="D51" s="93" t="s">
        <v>162</v>
      </c>
      <c r="E51" s="169">
        <f>SUM(E52:E55)</f>
        <v>52550</v>
      </c>
      <c r="F51" s="171">
        <f>SUM(F52:F55)</f>
        <v>52550</v>
      </c>
      <c r="G51" s="171"/>
    </row>
    <row r="52" spans="1:7" ht="19.5" customHeight="1">
      <c r="A52" s="304"/>
      <c r="B52" s="304"/>
      <c r="C52" s="119" t="s">
        <v>204</v>
      </c>
      <c r="D52" s="63" t="s">
        <v>182</v>
      </c>
      <c r="E52" s="165">
        <v>10000</v>
      </c>
      <c r="F52" s="172">
        <v>10000</v>
      </c>
      <c r="G52" s="172"/>
    </row>
    <row r="53" spans="1:7" ht="19.5" customHeight="1">
      <c r="A53" s="304"/>
      <c r="B53" s="304"/>
      <c r="C53" s="119" t="s">
        <v>205</v>
      </c>
      <c r="D53" s="63" t="s">
        <v>183</v>
      </c>
      <c r="E53" s="165">
        <v>41500</v>
      </c>
      <c r="F53" s="172">
        <v>41500</v>
      </c>
      <c r="G53" s="172"/>
    </row>
    <row r="54" spans="1:7" ht="26.25" customHeight="1">
      <c r="A54" s="304"/>
      <c r="B54" s="304"/>
      <c r="C54" s="119" t="s">
        <v>206</v>
      </c>
      <c r="D54" s="63" t="s">
        <v>184</v>
      </c>
      <c r="E54" s="165">
        <v>1000</v>
      </c>
      <c r="F54" s="172">
        <v>1000</v>
      </c>
      <c r="G54" s="172"/>
    </row>
    <row r="55" spans="1:7" ht="19.5" customHeight="1">
      <c r="A55" s="304"/>
      <c r="B55" s="305"/>
      <c r="C55" s="119" t="s">
        <v>195</v>
      </c>
      <c r="D55" s="63" t="s">
        <v>177</v>
      </c>
      <c r="E55" s="165">
        <v>50</v>
      </c>
      <c r="F55" s="172">
        <v>50</v>
      </c>
      <c r="G55" s="172"/>
    </row>
    <row r="56" spans="1:7" ht="19.5" customHeight="1">
      <c r="A56" s="304"/>
      <c r="B56" s="299">
        <v>75621</v>
      </c>
      <c r="C56" s="123"/>
      <c r="D56" s="93" t="s">
        <v>163</v>
      </c>
      <c r="E56" s="169">
        <f>SUM(E57:E58)</f>
        <v>459726</v>
      </c>
      <c r="F56" s="171">
        <f>SUM(F57:F58)</f>
        <v>459726</v>
      </c>
      <c r="G56" s="171"/>
    </row>
    <row r="57" spans="1:7" ht="19.5" customHeight="1">
      <c r="A57" s="304"/>
      <c r="B57" s="304"/>
      <c r="C57" s="119" t="s">
        <v>207</v>
      </c>
      <c r="D57" s="63" t="s">
        <v>185</v>
      </c>
      <c r="E57" s="165">
        <v>457726</v>
      </c>
      <c r="F57" s="172">
        <v>457726</v>
      </c>
      <c r="G57" s="172"/>
    </row>
    <row r="58" spans="1:7" ht="19.5" customHeight="1">
      <c r="A58" s="305"/>
      <c r="B58" s="305"/>
      <c r="C58" s="119" t="s">
        <v>208</v>
      </c>
      <c r="D58" s="63" t="s">
        <v>186</v>
      </c>
      <c r="E58" s="165">
        <v>2000</v>
      </c>
      <c r="F58" s="172">
        <v>2000</v>
      </c>
      <c r="G58" s="172"/>
    </row>
    <row r="59" spans="1:7" ht="19.5" customHeight="1">
      <c r="A59" s="302">
        <v>758</v>
      </c>
      <c r="B59" s="74"/>
      <c r="C59" s="122"/>
      <c r="D59" s="75" t="s">
        <v>118</v>
      </c>
      <c r="E59" s="170">
        <f>SUM(E60,E62,E64)</f>
        <v>6200436</v>
      </c>
      <c r="F59" s="173">
        <f>SUM(F60,F62,F64)</f>
        <v>6200436</v>
      </c>
      <c r="G59" s="173"/>
    </row>
    <row r="60" spans="1:7" ht="27" customHeight="1">
      <c r="A60" s="304"/>
      <c r="B60" s="299">
        <v>75801</v>
      </c>
      <c r="C60" s="123"/>
      <c r="D60" s="93" t="s">
        <v>164</v>
      </c>
      <c r="E60" s="169">
        <f>SUM(E61)</f>
        <v>3493981</v>
      </c>
      <c r="F60" s="171">
        <f>SUM(F61)</f>
        <v>3493981</v>
      </c>
      <c r="G60" s="171"/>
    </row>
    <row r="61" spans="1:7" ht="19.5" customHeight="1">
      <c r="A61" s="304"/>
      <c r="B61" s="305"/>
      <c r="C61" s="119">
        <v>2920</v>
      </c>
      <c r="D61" s="63" t="s">
        <v>187</v>
      </c>
      <c r="E61" s="165">
        <v>3493981</v>
      </c>
      <c r="F61" s="172">
        <v>3493981</v>
      </c>
      <c r="G61" s="172"/>
    </row>
    <row r="62" spans="1:7" ht="19.5" customHeight="1">
      <c r="A62" s="304"/>
      <c r="B62" s="299">
        <v>75807</v>
      </c>
      <c r="C62" s="123"/>
      <c r="D62" s="93" t="s">
        <v>165</v>
      </c>
      <c r="E62" s="169">
        <f>SUM(E63)</f>
        <v>2619910</v>
      </c>
      <c r="F62" s="171">
        <f>SUM(F63)</f>
        <v>2619910</v>
      </c>
      <c r="G62" s="171"/>
    </row>
    <row r="63" spans="1:7" ht="19.5" customHeight="1">
      <c r="A63" s="304"/>
      <c r="B63" s="305"/>
      <c r="C63" s="119">
        <v>2920</v>
      </c>
      <c r="D63" s="63" t="s">
        <v>187</v>
      </c>
      <c r="E63" s="165">
        <v>2619910</v>
      </c>
      <c r="F63" s="172">
        <v>2619910</v>
      </c>
      <c r="G63" s="172"/>
    </row>
    <row r="64" spans="1:7" ht="19.5" customHeight="1">
      <c r="A64" s="304"/>
      <c r="B64" s="299">
        <v>75831</v>
      </c>
      <c r="C64" s="123"/>
      <c r="D64" s="93" t="s">
        <v>166</v>
      </c>
      <c r="E64" s="169">
        <f>SUM(E65)</f>
        <v>86545</v>
      </c>
      <c r="F64" s="171">
        <f>SUM(F65)</f>
        <v>86545</v>
      </c>
      <c r="G64" s="171"/>
    </row>
    <row r="65" spans="1:7" ht="19.5" customHeight="1">
      <c r="A65" s="305"/>
      <c r="B65" s="305"/>
      <c r="C65" s="119">
        <v>2920</v>
      </c>
      <c r="D65" s="63" t="s">
        <v>187</v>
      </c>
      <c r="E65" s="165">
        <v>86545</v>
      </c>
      <c r="F65" s="172">
        <v>86545</v>
      </c>
      <c r="G65" s="172"/>
    </row>
    <row r="66" spans="1:7" ht="19.5" customHeight="1">
      <c r="A66" s="302">
        <v>801</v>
      </c>
      <c r="B66" s="74"/>
      <c r="C66" s="122"/>
      <c r="D66" s="75" t="s">
        <v>120</v>
      </c>
      <c r="E66" s="170">
        <f>SUM(E67,E69)</f>
        <v>281425</v>
      </c>
      <c r="F66" s="173">
        <f>SUM(F67,F69)</f>
        <v>281425</v>
      </c>
      <c r="G66" s="173"/>
    </row>
    <row r="67" spans="1:7" ht="19.5" customHeight="1">
      <c r="A67" s="303"/>
      <c r="B67" s="307">
        <v>80148</v>
      </c>
      <c r="C67" s="178"/>
      <c r="D67" s="93" t="s">
        <v>231</v>
      </c>
      <c r="E67" s="174">
        <f>SUM(E68)</f>
        <v>12000</v>
      </c>
      <c r="F67" s="179">
        <f>SUM(F68)</f>
        <v>12000</v>
      </c>
      <c r="G67" s="179"/>
    </row>
    <row r="68" spans="1:7" ht="19.5" customHeight="1">
      <c r="A68" s="303"/>
      <c r="B68" s="308"/>
      <c r="C68" s="178" t="s">
        <v>203</v>
      </c>
      <c r="D68" s="135" t="s">
        <v>181</v>
      </c>
      <c r="E68" s="174">
        <v>12000</v>
      </c>
      <c r="F68" s="179">
        <v>12000</v>
      </c>
      <c r="G68" s="179"/>
    </row>
    <row r="69" spans="1:7" ht="19.5" customHeight="1">
      <c r="A69" s="304"/>
      <c r="B69" s="299">
        <v>80195</v>
      </c>
      <c r="C69" s="121"/>
      <c r="D69" s="95" t="s">
        <v>167</v>
      </c>
      <c r="E69" s="163">
        <f>SUM(E70:E71)</f>
        <v>269425</v>
      </c>
      <c r="F69" s="164">
        <f>SUM(F70:F71)</f>
        <v>269425</v>
      </c>
      <c r="G69" s="164"/>
    </row>
    <row r="70" spans="1:7" ht="53.25" customHeight="1">
      <c r="A70" s="304"/>
      <c r="B70" s="304"/>
      <c r="C70" s="125" t="s">
        <v>245</v>
      </c>
      <c r="D70" s="61" t="s">
        <v>244</v>
      </c>
      <c r="E70" s="149">
        <v>229011.25</v>
      </c>
      <c r="F70" s="166">
        <v>229011.25</v>
      </c>
      <c r="G70" s="166"/>
    </row>
    <row r="71" spans="1:7" ht="50.25" customHeight="1">
      <c r="A71" s="305"/>
      <c r="B71" s="305"/>
      <c r="C71" s="119" t="s">
        <v>246</v>
      </c>
      <c r="D71" s="61" t="s">
        <v>244</v>
      </c>
      <c r="E71" s="165">
        <v>40413.75</v>
      </c>
      <c r="F71" s="172">
        <v>40413.75</v>
      </c>
      <c r="G71" s="172"/>
    </row>
    <row r="72" spans="1:7" ht="19.5" customHeight="1">
      <c r="A72" s="302">
        <v>852</v>
      </c>
      <c r="B72" s="74"/>
      <c r="C72" s="122"/>
      <c r="D72" s="75" t="s">
        <v>134</v>
      </c>
      <c r="E72" s="170">
        <f>SUM(E73,E78,E81,E84)</f>
        <v>1592400</v>
      </c>
      <c r="F72" s="173">
        <f>SUM(F73,F78,F81,F84)</f>
        <v>1592400</v>
      </c>
      <c r="G72" s="173"/>
    </row>
    <row r="73" spans="1:7" ht="28.5" customHeight="1">
      <c r="A73" s="303"/>
      <c r="B73" s="299">
        <v>85212</v>
      </c>
      <c r="C73" s="123"/>
      <c r="D73" s="93" t="s">
        <v>137</v>
      </c>
      <c r="E73" s="169">
        <f>SUM(E74:E77)</f>
        <v>1493000</v>
      </c>
      <c r="F73" s="171">
        <f>SUM(F74:F77)</f>
        <v>1493000</v>
      </c>
      <c r="G73" s="171"/>
    </row>
    <row r="74" spans="1:7" ht="28.5" customHeight="1">
      <c r="A74" s="303"/>
      <c r="B74" s="300"/>
      <c r="C74" s="178" t="s">
        <v>193</v>
      </c>
      <c r="D74" s="135" t="s">
        <v>172</v>
      </c>
      <c r="E74" s="174">
        <v>500</v>
      </c>
      <c r="F74" s="179">
        <v>500</v>
      </c>
      <c r="G74" s="171"/>
    </row>
    <row r="75" spans="1:7" ht="28.5" customHeight="1">
      <c r="A75" s="303"/>
      <c r="B75" s="300"/>
      <c r="C75" s="178" t="s">
        <v>257</v>
      </c>
      <c r="D75" s="135" t="s">
        <v>258</v>
      </c>
      <c r="E75" s="174">
        <v>500</v>
      </c>
      <c r="F75" s="179">
        <v>500</v>
      </c>
      <c r="G75" s="171"/>
    </row>
    <row r="76" spans="1:7" ht="42" customHeight="1">
      <c r="A76" s="303"/>
      <c r="B76" s="300"/>
      <c r="C76" s="119" t="s">
        <v>216</v>
      </c>
      <c r="D76" s="63" t="s">
        <v>169</v>
      </c>
      <c r="E76" s="165">
        <v>1490000</v>
      </c>
      <c r="F76" s="172">
        <v>1490000</v>
      </c>
      <c r="G76" s="172"/>
    </row>
    <row r="77" spans="1:7" ht="33" customHeight="1">
      <c r="A77" s="303"/>
      <c r="B77" s="301"/>
      <c r="C77" s="119" t="s">
        <v>226</v>
      </c>
      <c r="D77" s="63" t="s">
        <v>227</v>
      </c>
      <c r="E77" s="165">
        <v>2000</v>
      </c>
      <c r="F77" s="172">
        <v>2000</v>
      </c>
      <c r="G77" s="172"/>
    </row>
    <row r="78" spans="1:7" ht="53.25" customHeight="1">
      <c r="A78" s="303"/>
      <c r="B78" s="299">
        <v>85213</v>
      </c>
      <c r="C78" s="119"/>
      <c r="D78" s="93" t="s">
        <v>228</v>
      </c>
      <c r="E78" s="169">
        <f>SUM(E79:E80)</f>
        <v>2400</v>
      </c>
      <c r="F78" s="171">
        <f>SUM(F79:F80)</f>
        <v>2400</v>
      </c>
      <c r="G78" s="172"/>
    </row>
    <row r="79" spans="1:7" ht="38.25">
      <c r="A79" s="303"/>
      <c r="B79" s="300"/>
      <c r="C79" s="119" t="s">
        <v>216</v>
      </c>
      <c r="D79" s="63" t="s">
        <v>169</v>
      </c>
      <c r="E79" s="165">
        <v>1000</v>
      </c>
      <c r="F79" s="172">
        <v>1000</v>
      </c>
      <c r="G79" s="172"/>
    </row>
    <row r="80" spans="1:7" ht="25.5">
      <c r="A80" s="303"/>
      <c r="B80" s="301"/>
      <c r="C80" s="119" t="s">
        <v>247</v>
      </c>
      <c r="D80" s="63" t="s">
        <v>188</v>
      </c>
      <c r="E80" s="165">
        <v>1400</v>
      </c>
      <c r="F80" s="172">
        <v>1400</v>
      </c>
      <c r="G80" s="172"/>
    </row>
    <row r="81" spans="1:7" ht="30.75" customHeight="1">
      <c r="A81" s="303"/>
      <c r="B81" s="299">
        <v>85214</v>
      </c>
      <c r="C81" s="123"/>
      <c r="D81" s="93" t="s">
        <v>138</v>
      </c>
      <c r="E81" s="169">
        <f>SUM(E82:E83)</f>
        <v>49000</v>
      </c>
      <c r="F81" s="171">
        <f>SUM(F82:F83)</f>
        <v>49000</v>
      </c>
      <c r="G81" s="171"/>
    </row>
    <row r="82" spans="1:7" ht="29.25" customHeight="1">
      <c r="A82" s="303"/>
      <c r="B82" s="300"/>
      <c r="C82" s="119">
        <v>2030</v>
      </c>
      <c r="D82" s="63" t="s">
        <v>188</v>
      </c>
      <c r="E82" s="165">
        <v>44000</v>
      </c>
      <c r="F82" s="172">
        <v>44000</v>
      </c>
      <c r="G82" s="172"/>
    </row>
    <row r="83" spans="1:7" ht="29.25" customHeight="1">
      <c r="A83" s="303"/>
      <c r="B83" s="301"/>
      <c r="C83" s="119" t="s">
        <v>226</v>
      </c>
      <c r="D83" s="63" t="s">
        <v>227</v>
      </c>
      <c r="E83" s="165">
        <v>5000</v>
      </c>
      <c r="F83" s="172">
        <v>5000</v>
      </c>
      <c r="G83" s="172"/>
    </row>
    <row r="84" spans="1:7" ht="19.5" customHeight="1">
      <c r="A84" s="303"/>
      <c r="B84" s="299">
        <v>85219</v>
      </c>
      <c r="C84" s="123"/>
      <c r="D84" s="93" t="s">
        <v>139</v>
      </c>
      <c r="E84" s="169">
        <f>SUM(E85)</f>
        <v>48000</v>
      </c>
      <c r="F84" s="171">
        <f>SUM(F85)</f>
        <v>48000</v>
      </c>
      <c r="G84" s="171"/>
    </row>
    <row r="85" spans="1:7" ht="27.75" customHeight="1">
      <c r="A85" s="303"/>
      <c r="B85" s="301"/>
      <c r="C85" s="119">
        <v>2030</v>
      </c>
      <c r="D85" s="63" t="s">
        <v>188</v>
      </c>
      <c r="E85" s="165">
        <v>48000</v>
      </c>
      <c r="F85" s="172">
        <v>48000</v>
      </c>
      <c r="G85" s="172"/>
    </row>
    <row r="86" spans="1:7" ht="19.5" customHeight="1">
      <c r="A86" s="302">
        <v>900</v>
      </c>
      <c r="B86" s="74"/>
      <c r="C86" s="122"/>
      <c r="D86" s="75" t="s">
        <v>141</v>
      </c>
      <c r="E86" s="170">
        <f>SUM(E87,E91)</f>
        <v>100900</v>
      </c>
      <c r="F86" s="173">
        <f>SUM(F87,F91)</f>
        <v>100900</v>
      </c>
      <c r="G86" s="173"/>
    </row>
    <row r="87" spans="1:7" ht="19.5" customHeight="1">
      <c r="A87" s="304"/>
      <c r="B87" s="299">
        <v>90003</v>
      </c>
      <c r="C87" s="123"/>
      <c r="D87" s="93" t="s">
        <v>142</v>
      </c>
      <c r="E87" s="169">
        <f>SUM(E88:E90)</f>
        <v>100800</v>
      </c>
      <c r="F87" s="171">
        <f>SUM(F88:F90)</f>
        <v>100800</v>
      </c>
      <c r="G87" s="171"/>
    </row>
    <row r="88" spans="1:7" ht="19.5" customHeight="1">
      <c r="A88" s="304"/>
      <c r="B88" s="304"/>
      <c r="C88" s="119" t="s">
        <v>203</v>
      </c>
      <c r="D88" s="63" t="s">
        <v>181</v>
      </c>
      <c r="E88" s="165">
        <v>700</v>
      </c>
      <c r="F88" s="172">
        <v>700</v>
      </c>
      <c r="G88" s="172"/>
    </row>
    <row r="89" spans="1:7" ht="19.5" customHeight="1">
      <c r="A89" s="304"/>
      <c r="B89" s="304"/>
      <c r="C89" s="119" t="s">
        <v>191</v>
      </c>
      <c r="D89" s="63" t="s">
        <v>189</v>
      </c>
      <c r="E89" s="165">
        <v>100000</v>
      </c>
      <c r="F89" s="172">
        <v>100000</v>
      </c>
      <c r="G89" s="172"/>
    </row>
    <row r="90" spans="1:7" ht="19.5" customHeight="1">
      <c r="A90" s="304"/>
      <c r="B90" s="305"/>
      <c r="C90" s="119" t="s">
        <v>195</v>
      </c>
      <c r="D90" s="63" t="s">
        <v>177</v>
      </c>
      <c r="E90" s="165">
        <v>100</v>
      </c>
      <c r="F90" s="172">
        <v>100</v>
      </c>
      <c r="G90" s="172"/>
    </row>
    <row r="91" spans="1:7" ht="19.5" customHeight="1">
      <c r="A91" s="304"/>
      <c r="B91" s="299">
        <v>90017</v>
      </c>
      <c r="C91" s="123"/>
      <c r="D91" s="93" t="s">
        <v>168</v>
      </c>
      <c r="E91" s="169">
        <f>SUM(E92)</f>
        <v>100</v>
      </c>
      <c r="F91" s="171">
        <f>SUM(F92)</f>
        <v>100</v>
      </c>
      <c r="G91" s="171"/>
    </row>
    <row r="92" spans="1:7" ht="24" customHeight="1" thickBot="1">
      <c r="A92" s="309"/>
      <c r="B92" s="309"/>
      <c r="C92" s="119">
        <v>2370</v>
      </c>
      <c r="D92" s="63" t="s">
        <v>190</v>
      </c>
      <c r="E92" s="165">
        <v>100</v>
      </c>
      <c r="F92" s="172">
        <v>100</v>
      </c>
      <c r="G92" s="172"/>
    </row>
    <row r="93" spans="1:7" s="33" customFormat="1" ht="19.5" customHeight="1" thickBot="1" thickTop="1">
      <c r="A93" s="284" t="s">
        <v>156</v>
      </c>
      <c r="B93" s="285"/>
      <c r="C93" s="285"/>
      <c r="D93" s="286"/>
      <c r="E93" s="175">
        <f>SUM(E7,E10,E13,E16,E23,E26,E29,E59,E66,E72,E86)</f>
        <v>11750617.79</v>
      </c>
      <c r="F93" s="176">
        <f>SUM(F7,F10,F13,F16,F23,F26,F29,F59,F66,F72,F86)</f>
        <v>9876184</v>
      </c>
      <c r="G93" s="177">
        <f>SUM(G7,G10,G13,G16,G23,G26,G29,G59,G66,G72,G86)</f>
        <v>1874433.79</v>
      </c>
    </row>
    <row r="94" spans="2:5" ht="13.5" thickTop="1">
      <c r="B94" s="1"/>
      <c r="C94" s="1"/>
      <c r="D94" s="1"/>
      <c r="E94" s="1"/>
    </row>
    <row r="95" spans="1:5" ht="12.75">
      <c r="A95" s="35"/>
      <c r="B95" s="1"/>
      <c r="C95" s="1"/>
      <c r="D95" s="1"/>
      <c r="E95" s="1"/>
    </row>
    <row r="96" spans="2:5" ht="12.75">
      <c r="B96" s="7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2:5" ht="12.75">
      <c r="B108" s="1"/>
      <c r="C108" s="1"/>
      <c r="D108" s="1"/>
      <c r="E108" s="1"/>
    </row>
    <row r="109" spans="2:5" ht="12.75">
      <c r="B109" s="1"/>
      <c r="C109" s="1"/>
      <c r="D109" s="1"/>
      <c r="E109" s="1"/>
    </row>
    <row r="110" spans="2:5" ht="12.75">
      <c r="B110" s="1"/>
      <c r="C110" s="1"/>
      <c r="D110" s="1"/>
      <c r="E110" s="1"/>
    </row>
    <row r="111" spans="2:5" ht="12.75">
      <c r="B111" s="1"/>
      <c r="C111" s="1"/>
      <c r="D111" s="1"/>
      <c r="E111" s="1"/>
    </row>
    <row r="112" spans="2:5" ht="12.75">
      <c r="B112" s="1"/>
      <c r="C112" s="1"/>
      <c r="D112" s="1"/>
      <c r="E112" s="1"/>
    </row>
    <row r="113" spans="2:5" ht="12.75">
      <c r="B113" s="1"/>
      <c r="C113" s="1"/>
      <c r="D113" s="1"/>
      <c r="E113" s="1"/>
    </row>
    <row r="114" spans="2:5" ht="12.75">
      <c r="B114" s="1"/>
      <c r="C114" s="1"/>
      <c r="D114" s="1"/>
      <c r="E114" s="1"/>
    </row>
    <row r="115" spans="2:5" ht="12.75">
      <c r="B115" s="1"/>
      <c r="C115" s="1"/>
      <c r="D115" s="1"/>
      <c r="E115" s="1"/>
    </row>
    <row r="116" spans="2:5" ht="12.75">
      <c r="B116" s="1"/>
      <c r="C116" s="1"/>
      <c r="D116" s="1"/>
      <c r="E116" s="1"/>
    </row>
    <row r="117" spans="2:5" ht="12.75">
      <c r="B117" s="1"/>
      <c r="C117" s="1"/>
      <c r="D117" s="1"/>
      <c r="E117" s="1"/>
    </row>
    <row r="118" spans="2:5" ht="12.75">
      <c r="B118" s="1"/>
      <c r="C118" s="1"/>
      <c r="D118" s="1"/>
      <c r="E118" s="1"/>
    </row>
    <row r="119" spans="2:5" ht="12.75">
      <c r="B119" s="1"/>
      <c r="C119" s="1"/>
      <c r="D119" s="1"/>
      <c r="E119" s="1"/>
    </row>
    <row r="120" spans="2:5" ht="12.75">
      <c r="B120" s="1"/>
      <c r="C120" s="1"/>
      <c r="D120" s="1"/>
      <c r="E120" s="1"/>
    </row>
    <row r="121" spans="2:5" ht="12.75">
      <c r="B121" s="1"/>
      <c r="C121" s="1"/>
      <c r="D121" s="1"/>
      <c r="E121" s="1"/>
    </row>
    <row r="122" spans="2:5" ht="12.75">
      <c r="B122" s="1"/>
      <c r="C122" s="1"/>
      <c r="D122" s="1"/>
      <c r="E122" s="1"/>
    </row>
    <row r="123" spans="2:5" ht="12.75">
      <c r="B123" s="1"/>
      <c r="C123" s="1"/>
      <c r="D123" s="1"/>
      <c r="E123" s="1"/>
    </row>
    <row r="124" spans="2:5" ht="12.75">
      <c r="B124" s="1"/>
      <c r="C124" s="1"/>
      <c r="D124" s="1"/>
      <c r="E124" s="1"/>
    </row>
    <row r="125" spans="2:5" ht="12.75">
      <c r="B125" s="1"/>
      <c r="C125" s="1"/>
      <c r="D125" s="1"/>
      <c r="E125" s="1"/>
    </row>
    <row r="126" spans="2:5" ht="12.75">
      <c r="B126" s="1"/>
      <c r="C126" s="1"/>
      <c r="D126" s="1"/>
      <c r="E126" s="1"/>
    </row>
    <row r="127" spans="2:5" ht="12.75">
      <c r="B127" s="1"/>
      <c r="C127" s="1"/>
      <c r="D127" s="1"/>
      <c r="E127" s="1"/>
    </row>
  </sheetData>
  <mergeCells count="43">
    <mergeCell ref="A93:D93"/>
    <mergeCell ref="D3:D5"/>
    <mergeCell ref="E3:G3"/>
    <mergeCell ref="F4:G4"/>
    <mergeCell ref="A7:A9"/>
    <mergeCell ref="B8:B9"/>
    <mergeCell ref="A13:A15"/>
    <mergeCell ref="B14:B15"/>
    <mergeCell ref="A16:A22"/>
    <mergeCell ref="B17:B19"/>
    <mergeCell ref="A1:G1"/>
    <mergeCell ref="E4:E5"/>
    <mergeCell ref="A3:A5"/>
    <mergeCell ref="B3:B5"/>
    <mergeCell ref="C3:C5"/>
    <mergeCell ref="B20:B22"/>
    <mergeCell ref="A23:A25"/>
    <mergeCell ref="B24:B25"/>
    <mergeCell ref="A26:A28"/>
    <mergeCell ref="B27:B28"/>
    <mergeCell ref="B64:B65"/>
    <mergeCell ref="A29:A58"/>
    <mergeCell ref="B30:B32"/>
    <mergeCell ref="B33:B39"/>
    <mergeCell ref="B40:B50"/>
    <mergeCell ref="B51:B55"/>
    <mergeCell ref="B56:B58"/>
    <mergeCell ref="A10:A12"/>
    <mergeCell ref="B11:B12"/>
    <mergeCell ref="B67:B68"/>
    <mergeCell ref="A86:A92"/>
    <mergeCell ref="B91:B92"/>
    <mergeCell ref="A66:A71"/>
    <mergeCell ref="B69:B71"/>
    <mergeCell ref="A59:A65"/>
    <mergeCell ref="B60:B61"/>
    <mergeCell ref="B62:B63"/>
    <mergeCell ref="B73:B77"/>
    <mergeCell ref="A72:A85"/>
    <mergeCell ref="B87:B90"/>
    <mergeCell ref="B84:B85"/>
    <mergeCell ref="B81:B83"/>
    <mergeCell ref="B78:B80"/>
  </mergeCells>
  <printOptions horizontalCentered="1"/>
  <pageMargins left="0.9448818897637796" right="0.9448818897637796" top="1.6141732283464567" bottom="0.5905511811023623" header="0.5118110236220472" footer="0.5118110236220472"/>
  <pageSetup horizontalDpi="300" verticalDpi="300" orientation="landscape" paperSize="9" scale="95" r:id="rId1"/>
  <headerFooter alignWithMargins="0">
    <oddHeader xml:space="preserve">&amp;R&amp;9Tabela nr 1
do Uchwały Rady Gminy nr  XII/80/09
z dnia 29.XII.2009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68"/>
  <sheetViews>
    <sheetView tabSelected="1" workbookViewId="0" topLeftCell="D249">
      <selection activeCell="D104" sqref="D104"/>
    </sheetView>
  </sheetViews>
  <sheetFormatPr defaultColWidth="9.00390625" defaultRowHeight="12.75"/>
  <cols>
    <col min="1" max="1" width="6.625" style="44" customWidth="1"/>
    <col min="2" max="2" width="8.875" style="1" bestFit="1" customWidth="1"/>
    <col min="3" max="3" width="4.875" style="1" customWidth="1"/>
    <col min="4" max="4" width="29.375" style="1" customWidth="1"/>
    <col min="5" max="5" width="11.75390625" style="1" customWidth="1"/>
    <col min="6" max="6" width="12.875" style="1" customWidth="1"/>
    <col min="7" max="7" width="13.75390625" style="1" customWidth="1"/>
    <col min="8" max="8" width="11.625" style="1" customWidth="1"/>
    <col min="9" max="9" width="9.25390625" style="1" customWidth="1"/>
    <col min="10" max="10" width="11.00390625" style="1" customWidth="1"/>
    <col min="11" max="11" width="10.75390625" style="1" customWidth="1"/>
    <col min="12" max="12" width="11.75390625" style="1" customWidth="1"/>
  </cols>
  <sheetData>
    <row r="1" spans="1:12" ht="18">
      <c r="A1" s="321" t="s">
        <v>248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</row>
    <row r="2" spans="1:7" ht="18">
      <c r="A2" s="102"/>
      <c r="B2" s="3"/>
      <c r="C2" s="3"/>
      <c r="D2" s="3"/>
      <c r="E2" s="3"/>
      <c r="F2" s="3"/>
      <c r="G2" s="3"/>
    </row>
    <row r="3" spans="1:12" ht="12.75">
      <c r="A3" s="103"/>
      <c r="B3" s="23"/>
      <c r="C3" s="23"/>
      <c r="D3" s="23"/>
      <c r="E3" s="23"/>
      <c r="F3" s="23"/>
      <c r="H3" s="10"/>
      <c r="I3" s="10"/>
      <c r="J3" s="10"/>
      <c r="K3" s="10"/>
      <c r="L3" s="25" t="s">
        <v>23</v>
      </c>
    </row>
    <row r="4" spans="1:12" s="26" customFormat="1" ht="18.75" customHeight="1">
      <c r="A4" s="320" t="s">
        <v>2</v>
      </c>
      <c r="B4" s="320" t="s">
        <v>3</v>
      </c>
      <c r="C4" s="320" t="s">
        <v>48</v>
      </c>
      <c r="D4" s="320" t="s">
        <v>13</v>
      </c>
      <c r="E4" s="320" t="s">
        <v>249</v>
      </c>
      <c r="F4" s="320" t="s">
        <v>33</v>
      </c>
      <c r="G4" s="320"/>
      <c r="H4" s="320"/>
      <c r="I4" s="320"/>
      <c r="J4" s="320"/>
      <c r="K4" s="320"/>
      <c r="L4" s="320"/>
    </row>
    <row r="5" spans="1:12" s="26" customFormat="1" ht="20.25" customHeight="1">
      <c r="A5" s="320"/>
      <c r="B5" s="320"/>
      <c r="C5" s="320"/>
      <c r="D5" s="320"/>
      <c r="E5" s="320"/>
      <c r="F5" s="320" t="s">
        <v>18</v>
      </c>
      <c r="G5" s="320" t="s">
        <v>5</v>
      </c>
      <c r="H5" s="320"/>
      <c r="I5" s="320"/>
      <c r="J5" s="320"/>
      <c r="K5" s="320"/>
      <c r="L5" s="320" t="s">
        <v>19</v>
      </c>
    </row>
    <row r="6" spans="1:12" s="26" customFormat="1" ht="63.75">
      <c r="A6" s="320"/>
      <c r="B6" s="320"/>
      <c r="C6" s="320"/>
      <c r="D6" s="320"/>
      <c r="E6" s="320"/>
      <c r="F6" s="320"/>
      <c r="G6" s="31" t="s">
        <v>36</v>
      </c>
      <c r="H6" s="31" t="s">
        <v>68</v>
      </c>
      <c r="I6" s="31" t="s">
        <v>34</v>
      </c>
      <c r="J6" s="31" t="s">
        <v>50</v>
      </c>
      <c r="K6" s="31" t="s">
        <v>35</v>
      </c>
      <c r="L6" s="320"/>
    </row>
    <row r="7" spans="1:12" s="26" customFormat="1" ht="6" customHeight="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</row>
    <row r="8" spans="1:12" s="26" customFormat="1" ht="12.75">
      <c r="A8" s="314" t="s">
        <v>209</v>
      </c>
      <c r="B8" s="76"/>
      <c r="C8" s="76"/>
      <c r="D8" s="76" t="s">
        <v>74</v>
      </c>
      <c r="E8" s="180">
        <f>SUM(E9,E11)</f>
        <v>963537</v>
      </c>
      <c r="F8" s="180">
        <f>SUM(F9,F11)</f>
        <v>11000</v>
      </c>
      <c r="G8" s="180"/>
      <c r="H8" s="181"/>
      <c r="I8" s="180"/>
      <c r="J8" s="181"/>
      <c r="K8" s="181"/>
      <c r="L8" s="180">
        <f>SUM(L9,L11)</f>
        <v>952537</v>
      </c>
    </row>
    <row r="9" spans="1:12" s="26" customFormat="1" ht="25.5">
      <c r="A9" s="275"/>
      <c r="B9" s="315" t="s">
        <v>217</v>
      </c>
      <c r="C9" s="86"/>
      <c r="D9" s="86" t="s">
        <v>229</v>
      </c>
      <c r="E9" s="182">
        <f>SUM(E10)</f>
        <v>952537</v>
      </c>
      <c r="F9" s="182">
        <f>SUM(F10)</f>
        <v>0</v>
      </c>
      <c r="G9" s="182"/>
      <c r="H9" s="183"/>
      <c r="I9" s="182"/>
      <c r="J9" s="183"/>
      <c r="K9" s="183"/>
      <c r="L9" s="182">
        <f>SUM(L10)</f>
        <v>952537</v>
      </c>
    </row>
    <row r="10" spans="1:12" s="26" customFormat="1" ht="25.5">
      <c r="A10" s="275"/>
      <c r="B10" s="311"/>
      <c r="C10" s="28">
        <v>6050</v>
      </c>
      <c r="D10" s="28" t="s">
        <v>81</v>
      </c>
      <c r="E10" s="184">
        <v>952537</v>
      </c>
      <c r="F10" s="184"/>
      <c r="G10" s="184"/>
      <c r="H10" s="184"/>
      <c r="I10" s="184"/>
      <c r="J10" s="185"/>
      <c r="K10" s="185"/>
      <c r="L10" s="184">
        <v>952537</v>
      </c>
    </row>
    <row r="11" spans="1:12" s="26" customFormat="1" ht="12.75">
      <c r="A11" s="275"/>
      <c r="B11" s="315" t="s">
        <v>210</v>
      </c>
      <c r="C11" s="86"/>
      <c r="D11" s="86" t="s">
        <v>75</v>
      </c>
      <c r="E11" s="182">
        <f>SUM(E12)</f>
        <v>11000</v>
      </c>
      <c r="F11" s="182">
        <f>SUM(F12)</f>
        <v>11000</v>
      </c>
      <c r="G11" s="182"/>
      <c r="H11" s="183"/>
      <c r="I11" s="182"/>
      <c r="J11" s="183"/>
      <c r="K11" s="183"/>
      <c r="L11" s="182"/>
    </row>
    <row r="12" spans="1:12" s="26" customFormat="1" ht="51">
      <c r="A12" s="311"/>
      <c r="B12" s="311"/>
      <c r="C12" s="28">
        <v>2850</v>
      </c>
      <c r="D12" s="28" t="s">
        <v>76</v>
      </c>
      <c r="E12" s="184">
        <v>11000</v>
      </c>
      <c r="F12" s="184">
        <v>11000</v>
      </c>
      <c r="G12" s="184"/>
      <c r="H12" s="184"/>
      <c r="I12" s="184"/>
      <c r="J12" s="185"/>
      <c r="K12" s="185"/>
      <c r="L12" s="184"/>
    </row>
    <row r="13" spans="1:12" s="26" customFormat="1" ht="12.75">
      <c r="A13" s="316">
        <v>150</v>
      </c>
      <c r="B13" s="153"/>
      <c r="C13" s="28"/>
      <c r="D13" s="69" t="s">
        <v>251</v>
      </c>
      <c r="E13" s="186">
        <f>SUM(E14)</f>
        <v>11055</v>
      </c>
      <c r="F13" s="186">
        <f>SUM(F14)</f>
        <v>0</v>
      </c>
      <c r="G13" s="186"/>
      <c r="H13" s="186"/>
      <c r="I13" s="186"/>
      <c r="J13" s="187"/>
      <c r="K13" s="187"/>
      <c r="L13" s="186">
        <f>SUM(L14)</f>
        <v>11055</v>
      </c>
    </row>
    <row r="14" spans="1:12" s="26" customFormat="1" ht="12.75">
      <c r="A14" s="317"/>
      <c r="B14" s="319">
        <v>15011</v>
      </c>
      <c r="C14" s="28"/>
      <c r="D14" s="86" t="s">
        <v>252</v>
      </c>
      <c r="E14" s="182">
        <f>SUM(E15)</f>
        <v>11055</v>
      </c>
      <c r="F14" s="182">
        <f>SUM(F15)</f>
        <v>0</v>
      </c>
      <c r="G14" s="182"/>
      <c r="H14" s="182"/>
      <c r="I14" s="182"/>
      <c r="J14" s="183"/>
      <c r="K14" s="183"/>
      <c r="L14" s="182">
        <f>SUM(L15)</f>
        <v>11055</v>
      </c>
    </row>
    <row r="15" spans="1:12" s="26" customFormat="1" ht="89.25">
      <c r="A15" s="318"/>
      <c r="B15" s="311"/>
      <c r="C15" s="28">
        <v>6639</v>
      </c>
      <c r="D15" s="28" t="s">
        <v>253</v>
      </c>
      <c r="E15" s="184">
        <v>11055</v>
      </c>
      <c r="F15" s="184"/>
      <c r="G15" s="184"/>
      <c r="H15" s="184"/>
      <c r="I15" s="184"/>
      <c r="J15" s="185"/>
      <c r="K15" s="185"/>
      <c r="L15" s="184">
        <v>11055</v>
      </c>
    </row>
    <row r="16" spans="1:12" s="26" customFormat="1" ht="12.75">
      <c r="A16" s="274">
        <v>600</v>
      </c>
      <c r="B16" s="69"/>
      <c r="C16" s="69"/>
      <c r="D16" s="69" t="s">
        <v>77</v>
      </c>
      <c r="E16" s="186">
        <f>SUM(E17,E19)</f>
        <v>2918057.79</v>
      </c>
      <c r="F16" s="186">
        <f>SUM(F17,F19)</f>
        <v>190000</v>
      </c>
      <c r="G16" s="186"/>
      <c r="H16" s="186"/>
      <c r="I16" s="186"/>
      <c r="J16" s="187"/>
      <c r="K16" s="187"/>
      <c r="L16" s="186">
        <f>SUM(L17,L19)</f>
        <v>2728057.79</v>
      </c>
    </row>
    <row r="17" spans="1:12" s="126" customFormat="1" ht="12.75">
      <c r="A17" s="275"/>
      <c r="B17" s="86">
        <v>60014</v>
      </c>
      <c r="C17" s="86"/>
      <c r="D17" s="86" t="s">
        <v>212</v>
      </c>
      <c r="E17" s="182">
        <f>SUM(E18)</f>
        <v>100000</v>
      </c>
      <c r="F17" s="182"/>
      <c r="G17" s="182"/>
      <c r="H17" s="182"/>
      <c r="I17" s="182"/>
      <c r="J17" s="183"/>
      <c r="K17" s="183"/>
      <c r="L17" s="182">
        <f>+SUM(L18)</f>
        <v>100000</v>
      </c>
    </row>
    <row r="18" spans="1:12" s="26" customFormat="1" ht="76.5">
      <c r="A18" s="275"/>
      <c r="B18" s="28"/>
      <c r="C18" s="28">
        <v>6300</v>
      </c>
      <c r="D18" s="28" t="s">
        <v>133</v>
      </c>
      <c r="E18" s="184">
        <v>100000</v>
      </c>
      <c r="F18" s="184"/>
      <c r="G18" s="184"/>
      <c r="H18" s="184"/>
      <c r="I18" s="184"/>
      <c r="J18" s="185"/>
      <c r="K18" s="185"/>
      <c r="L18" s="184">
        <v>100000</v>
      </c>
    </row>
    <row r="19" spans="1:12" s="26" customFormat="1" ht="12.75">
      <c r="A19" s="275"/>
      <c r="B19" s="312">
        <v>60016</v>
      </c>
      <c r="C19" s="86"/>
      <c r="D19" s="86" t="s">
        <v>78</v>
      </c>
      <c r="E19" s="182">
        <f>SUM(E20:E24)</f>
        <v>2818057.79</v>
      </c>
      <c r="F19" s="182">
        <f>SUM(F20:F24)</f>
        <v>190000</v>
      </c>
      <c r="G19" s="182"/>
      <c r="H19" s="182"/>
      <c r="I19" s="182"/>
      <c r="J19" s="183"/>
      <c r="K19" s="183"/>
      <c r="L19" s="182">
        <f>SUM(L20:L24)</f>
        <v>2628057.79</v>
      </c>
    </row>
    <row r="20" spans="1:12" s="26" customFormat="1" ht="12.75">
      <c r="A20" s="275"/>
      <c r="B20" s="275"/>
      <c r="C20" s="28">
        <v>4210</v>
      </c>
      <c r="D20" s="28" t="s">
        <v>79</v>
      </c>
      <c r="E20" s="184">
        <v>70000</v>
      </c>
      <c r="F20" s="184">
        <v>70000</v>
      </c>
      <c r="G20" s="184"/>
      <c r="H20" s="184"/>
      <c r="I20" s="184"/>
      <c r="J20" s="185"/>
      <c r="K20" s="185"/>
      <c r="L20" s="184"/>
    </row>
    <row r="21" spans="1:12" s="26" customFormat="1" ht="12.75">
      <c r="A21" s="275"/>
      <c r="B21" s="275"/>
      <c r="C21" s="28">
        <v>4300</v>
      </c>
      <c r="D21" s="28" t="s">
        <v>80</v>
      </c>
      <c r="E21" s="184">
        <v>120000</v>
      </c>
      <c r="F21" s="184">
        <v>120000</v>
      </c>
      <c r="G21" s="184"/>
      <c r="H21" s="184"/>
      <c r="I21" s="184"/>
      <c r="J21" s="185"/>
      <c r="K21" s="185"/>
      <c r="L21" s="184"/>
    </row>
    <row r="22" spans="1:12" s="26" customFormat="1" ht="25.5">
      <c r="A22" s="275"/>
      <c r="B22" s="275"/>
      <c r="C22" s="28">
        <v>6050</v>
      </c>
      <c r="D22" s="28" t="s">
        <v>81</v>
      </c>
      <c r="E22" s="184">
        <v>1194450</v>
      </c>
      <c r="F22" s="184"/>
      <c r="G22" s="184"/>
      <c r="H22" s="184"/>
      <c r="I22" s="184"/>
      <c r="J22" s="188"/>
      <c r="K22" s="185"/>
      <c r="L22" s="184">
        <v>1194450</v>
      </c>
    </row>
    <row r="23" spans="1:12" s="26" customFormat="1" ht="25.5">
      <c r="A23" s="275"/>
      <c r="B23" s="275"/>
      <c r="C23" s="28">
        <v>6058</v>
      </c>
      <c r="D23" s="28" t="s">
        <v>81</v>
      </c>
      <c r="E23" s="184">
        <v>1201565.79</v>
      </c>
      <c r="F23" s="184"/>
      <c r="G23" s="184"/>
      <c r="H23" s="184"/>
      <c r="I23" s="184"/>
      <c r="J23" s="188"/>
      <c r="K23" s="185"/>
      <c r="L23" s="184">
        <v>1201565.79</v>
      </c>
    </row>
    <row r="24" spans="1:12" s="26" customFormat="1" ht="25.5">
      <c r="A24" s="311"/>
      <c r="B24" s="311"/>
      <c r="C24" s="28">
        <v>6059</v>
      </c>
      <c r="D24" s="28" t="s">
        <v>81</v>
      </c>
      <c r="E24" s="184">
        <v>232042</v>
      </c>
      <c r="F24" s="184"/>
      <c r="G24" s="184"/>
      <c r="H24" s="184"/>
      <c r="I24" s="184"/>
      <c r="J24" s="188"/>
      <c r="K24" s="185"/>
      <c r="L24" s="184">
        <v>232042</v>
      </c>
    </row>
    <row r="25" spans="1:12" s="26" customFormat="1" ht="12.75">
      <c r="A25" s="274">
        <v>700</v>
      </c>
      <c r="B25" s="69"/>
      <c r="C25" s="69"/>
      <c r="D25" s="69" t="s">
        <v>82</v>
      </c>
      <c r="E25" s="186">
        <f>SUM(E26)</f>
        <v>25000</v>
      </c>
      <c r="F25" s="186">
        <f>SUM(F26)</f>
        <v>15000</v>
      </c>
      <c r="G25" s="186"/>
      <c r="H25" s="186"/>
      <c r="I25" s="186"/>
      <c r="J25" s="189"/>
      <c r="K25" s="187"/>
      <c r="L25" s="186">
        <f>SUM(L26)</f>
        <v>10000</v>
      </c>
    </row>
    <row r="26" spans="1:12" s="26" customFormat="1" ht="25.5">
      <c r="A26" s="275"/>
      <c r="B26" s="312">
        <v>70005</v>
      </c>
      <c r="C26" s="86"/>
      <c r="D26" s="86" t="s">
        <v>83</v>
      </c>
      <c r="E26" s="182">
        <f>SUM(E27:E29)</f>
        <v>25000</v>
      </c>
      <c r="F26" s="182">
        <f>SUM(F27:F29)</f>
        <v>15000</v>
      </c>
      <c r="G26" s="182"/>
      <c r="H26" s="182"/>
      <c r="I26" s="182"/>
      <c r="J26" s="190"/>
      <c r="K26" s="183"/>
      <c r="L26" s="182">
        <f>SUM(L27:L29)</f>
        <v>10000</v>
      </c>
    </row>
    <row r="27" spans="1:12" s="26" customFormat="1" ht="12.75">
      <c r="A27" s="275"/>
      <c r="B27" s="275"/>
      <c r="C27" s="42">
        <v>4300</v>
      </c>
      <c r="D27" s="42" t="s">
        <v>80</v>
      </c>
      <c r="E27" s="191">
        <v>10000</v>
      </c>
      <c r="F27" s="191">
        <v>10000</v>
      </c>
      <c r="G27" s="191"/>
      <c r="H27" s="191"/>
      <c r="I27" s="191"/>
      <c r="J27" s="192"/>
      <c r="K27" s="193"/>
      <c r="L27" s="191"/>
    </row>
    <row r="28" spans="1:12" s="26" customFormat="1" ht="12.75">
      <c r="A28" s="275"/>
      <c r="B28" s="275"/>
      <c r="C28" s="42">
        <v>4430</v>
      </c>
      <c r="D28" s="42" t="s">
        <v>84</v>
      </c>
      <c r="E28" s="191">
        <v>5000</v>
      </c>
      <c r="F28" s="191">
        <v>5000</v>
      </c>
      <c r="G28" s="191"/>
      <c r="H28" s="191"/>
      <c r="I28" s="191"/>
      <c r="J28" s="192"/>
      <c r="K28" s="192"/>
      <c r="L28" s="191"/>
    </row>
    <row r="29" spans="1:12" s="26" customFormat="1" ht="25.5">
      <c r="A29" s="311"/>
      <c r="B29" s="311"/>
      <c r="C29" s="42">
        <v>6060</v>
      </c>
      <c r="D29" s="265" t="s">
        <v>254</v>
      </c>
      <c r="E29" s="191">
        <v>10000</v>
      </c>
      <c r="F29" s="266"/>
      <c r="G29" s="266"/>
      <c r="H29" s="266"/>
      <c r="I29" s="191"/>
      <c r="J29" s="192"/>
      <c r="K29" s="192"/>
      <c r="L29" s="191">
        <v>10000</v>
      </c>
    </row>
    <row r="30" spans="1:13" s="26" customFormat="1" ht="12.75" customHeight="1">
      <c r="A30" s="274">
        <v>750</v>
      </c>
      <c r="B30" s="69"/>
      <c r="C30" s="69"/>
      <c r="D30" s="70" t="s">
        <v>85</v>
      </c>
      <c r="E30" s="186">
        <f>SUM(E31,E37,E42,E65,E68)</f>
        <v>1721859</v>
      </c>
      <c r="F30" s="194">
        <f>SUM(F31,F37,F42,F65,F68)</f>
        <v>1695999</v>
      </c>
      <c r="G30" s="194">
        <f>SUM(G31,G37,G42,G65,G68)</f>
        <v>1073474</v>
      </c>
      <c r="H30" s="194">
        <f>SUM(H31,H37,H42,H65,H68)</f>
        <v>181220</v>
      </c>
      <c r="I30" s="186"/>
      <c r="J30" s="189"/>
      <c r="K30" s="187"/>
      <c r="L30" s="186">
        <f>SUM(L31,L37,L42,L65,L68)</f>
        <v>25860</v>
      </c>
      <c r="M30" s="52"/>
    </row>
    <row r="31" spans="1:12" s="26" customFormat="1" ht="12.75" customHeight="1">
      <c r="A31" s="276"/>
      <c r="B31" s="312">
        <v>75011</v>
      </c>
      <c r="C31" s="117"/>
      <c r="D31" s="118" t="s">
        <v>86</v>
      </c>
      <c r="E31" s="182">
        <f>SUM(E32:E36)</f>
        <v>33414</v>
      </c>
      <c r="F31" s="195">
        <f>SUM(F32:F36)</f>
        <v>33414</v>
      </c>
      <c r="G31" s="195">
        <f>SUM(G32:G36)</f>
        <v>26954</v>
      </c>
      <c r="H31" s="195">
        <f>SUM(H32:H36)</f>
        <v>5360</v>
      </c>
      <c r="I31" s="182"/>
      <c r="J31" s="196"/>
      <c r="K31" s="183"/>
      <c r="L31" s="182">
        <f>SUM(L32:L36)</f>
        <v>0</v>
      </c>
    </row>
    <row r="32" spans="1:12" s="26" customFormat="1" ht="12.75" customHeight="1">
      <c r="A32" s="276"/>
      <c r="B32" s="276"/>
      <c r="C32" s="53">
        <v>4010</v>
      </c>
      <c r="D32" s="46" t="s">
        <v>87</v>
      </c>
      <c r="E32" s="197">
        <v>23806</v>
      </c>
      <c r="F32" s="197">
        <v>23806</v>
      </c>
      <c r="G32" s="197">
        <v>23806</v>
      </c>
      <c r="H32" s="188"/>
      <c r="I32" s="184"/>
      <c r="J32" s="198"/>
      <c r="K32" s="185"/>
      <c r="L32" s="184"/>
    </row>
    <row r="33" spans="1:12" ht="12.75" customHeight="1">
      <c r="A33" s="276"/>
      <c r="B33" s="276"/>
      <c r="C33" s="5">
        <v>4040</v>
      </c>
      <c r="D33" s="45" t="s">
        <v>88</v>
      </c>
      <c r="E33" s="199">
        <v>3148</v>
      </c>
      <c r="F33" s="200">
        <v>3148</v>
      </c>
      <c r="G33" s="200">
        <v>3148</v>
      </c>
      <c r="H33" s="201"/>
      <c r="I33" s="199"/>
      <c r="J33" s="201"/>
      <c r="K33" s="202"/>
      <c r="L33" s="199"/>
    </row>
    <row r="34" spans="1:12" ht="12.75" customHeight="1">
      <c r="A34" s="276"/>
      <c r="B34" s="276"/>
      <c r="C34" s="48">
        <v>4110</v>
      </c>
      <c r="D34" s="14" t="s">
        <v>89</v>
      </c>
      <c r="E34" s="203">
        <v>4560</v>
      </c>
      <c r="F34" s="204">
        <v>4560</v>
      </c>
      <c r="G34" s="205"/>
      <c r="H34" s="204">
        <v>4560</v>
      </c>
      <c r="I34" s="203"/>
      <c r="J34" s="205"/>
      <c r="K34" s="149"/>
      <c r="L34" s="203"/>
    </row>
    <row r="35" spans="1:12" ht="12.75" customHeight="1">
      <c r="A35" s="276"/>
      <c r="B35" s="276"/>
      <c r="C35" s="48">
        <v>4120</v>
      </c>
      <c r="D35" s="14" t="s">
        <v>90</v>
      </c>
      <c r="E35" s="149">
        <v>800</v>
      </c>
      <c r="F35" s="205">
        <v>800</v>
      </c>
      <c r="G35" s="205"/>
      <c r="H35" s="205">
        <v>800</v>
      </c>
      <c r="I35" s="203"/>
      <c r="J35" s="205"/>
      <c r="K35" s="149"/>
      <c r="L35" s="203"/>
    </row>
    <row r="36" spans="1:12" ht="25.5">
      <c r="A36" s="276"/>
      <c r="B36" s="277"/>
      <c r="C36" s="48">
        <v>4440</v>
      </c>
      <c r="D36" s="40" t="s">
        <v>91</v>
      </c>
      <c r="E36" s="149">
        <v>1100</v>
      </c>
      <c r="F36" s="205">
        <v>1100</v>
      </c>
      <c r="G36" s="204"/>
      <c r="H36" s="204"/>
      <c r="I36" s="149"/>
      <c r="J36" s="205"/>
      <c r="K36" s="149"/>
      <c r="L36" s="203"/>
    </row>
    <row r="37" spans="1:12" ht="25.5">
      <c r="A37" s="276"/>
      <c r="B37" s="278">
        <v>75022</v>
      </c>
      <c r="C37" s="88"/>
      <c r="D37" s="89" t="s">
        <v>92</v>
      </c>
      <c r="E37" s="206">
        <f>SUM(E38:E41)</f>
        <v>92000</v>
      </c>
      <c r="F37" s="207">
        <f>SUM(F38:F41)</f>
        <v>92000</v>
      </c>
      <c r="G37" s="207"/>
      <c r="H37" s="207"/>
      <c r="I37" s="157"/>
      <c r="J37" s="208"/>
      <c r="K37" s="157"/>
      <c r="L37" s="206">
        <f>SUM(L38:L41)</f>
        <v>0</v>
      </c>
    </row>
    <row r="38" spans="1:12" ht="25.5">
      <c r="A38" s="276"/>
      <c r="B38" s="276"/>
      <c r="C38" s="5">
        <v>3030</v>
      </c>
      <c r="D38" s="60" t="s">
        <v>93</v>
      </c>
      <c r="E38" s="199">
        <v>85000</v>
      </c>
      <c r="F38" s="200">
        <v>85000</v>
      </c>
      <c r="G38" s="200"/>
      <c r="H38" s="200"/>
      <c r="I38" s="202"/>
      <c r="J38" s="201"/>
      <c r="K38" s="202"/>
      <c r="L38" s="199"/>
    </row>
    <row r="39" spans="1:12" ht="12.75">
      <c r="A39" s="276"/>
      <c r="B39" s="276"/>
      <c r="C39" s="56">
        <v>4210</v>
      </c>
      <c r="D39" s="39" t="s">
        <v>79</v>
      </c>
      <c r="E39" s="209">
        <v>2500</v>
      </c>
      <c r="F39" s="210">
        <v>2500</v>
      </c>
      <c r="G39" s="210"/>
      <c r="H39" s="210"/>
      <c r="I39" s="165"/>
      <c r="J39" s="211"/>
      <c r="K39" s="149"/>
      <c r="L39" s="209"/>
    </row>
    <row r="40" spans="1:13" ht="12.75">
      <c r="A40" s="276"/>
      <c r="B40" s="276"/>
      <c r="C40" s="48">
        <v>4300</v>
      </c>
      <c r="D40" s="40" t="s">
        <v>80</v>
      </c>
      <c r="E40" s="203">
        <v>4000</v>
      </c>
      <c r="F40" s="204">
        <v>4000</v>
      </c>
      <c r="G40" s="204"/>
      <c r="H40" s="204"/>
      <c r="I40" s="149"/>
      <c r="J40" s="205"/>
      <c r="K40" s="212"/>
      <c r="L40" s="203"/>
      <c r="M40" s="54"/>
    </row>
    <row r="41" spans="1:13" ht="12.75">
      <c r="A41" s="276"/>
      <c r="B41" s="277"/>
      <c r="C41" s="48">
        <v>4410</v>
      </c>
      <c r="D41" s="40" t="s">
        <v>95</v>
      </c>
      <c r="E41" s="203">
        <v>500</v>
      </c>
      <c r="F41" s="204">
        <v>500</v>
      </c>
      <c r="G41" s="203"/>
      <c r="H41" s="203"/>
      <c r="I41" s="149"/>
      <c r="J41" s="205"/>
      <c r="K41" s="213"/>
      <c r="L41" s="203"/>
      <c r="M41" s="54"/>
    </row>
    <row r="42" spans="1:12" ht="25.5">
      <c r="A42" s="276"/>
      <c r="B42" s="278">
        <v>75023</v>
      </c>
      <c r="C42" s="88"/>
      <c r="D42" s="91" t="s">
        <v>96</v>
      </c>
      <c r="E42" s="206">
        <f>SUM(E43:E64)</f>
        <v>1546585</v>
      </c>
      <c r="F42" s="207">
        <f>SUM(F43:F64)</f>
        <v>1546585</v>
      </c>
      <c r="G42" s="206">
        <f>SUM(G43:G64)</f>
        <v>1046520</v>
      </c>
      <c r="H42" s="206">
        <f>SUM(H43:H64)</f>
        <v>175860</v>
      </c>
      <c r="I42" s="157"/>
      <c r="J42" s="208"/>
      <c r="K42" s="214"/>
      <c r="L42" s="215">
        <f>SUM(L43:L64)</f>
        <v>0</v>
      </c>
    </row>
    <row r="43" spans="1:13" ht="25.5">
      <c r="A43" s="276"/>
      <c r="B43" s="276"/>
      <c r="C43" s="5">
        <v>3020</v>
      </c>
      <c r="D43" s="40" t="s">
        <v>97</v>
      </c>
      <c r="E43" s="209">
        <v>1000</v>
      </c>
      <c r="F43" s="200">
        <v>1000</v>
      </c>
      <c r="G43" s="199"/>
      <c r="H43" s="199"/>
      <c r="I43" s="202"/>
      <c r="J43" s="201"/>
      <c r="K43" s="149"/>
      <c r="L43" s="199"/>
      <c r="M43" s="54"/>
    </row>
    <row r="44" spans="1:13" ht="25.5">
      <c r="A44" s="276"/>
      <c r="B44" s="276"/>
      <c r="C44" s="56">
        <v>4010</v>
      </c>
      <c r="D44" s="39" t="s">
        <v>87</v>
      </c>
      <c r="E44" s="209">
        <v>961203</v>
      </c>
      <c r="F44" s="210">
        <v>961203</v>
      </c>
      <c r="G44" s="209">
        <v>961203</v>
      </c>
      <c r="H44" s="209"/>
      <c r="I44" s="165"/>
      <c r="J44" s="211"/>
      <c r="K44" s="149"/>
      <c r="L44" s="209"/>
      <c r="M44" s="54"/>
    </row>
    <row r="45" spans="1:12" ht="12.75">
      <c r="A45" s="276"/>
      <c r="B45" s="276"/>
      <c r="C45" s="48">
        <v>4040</v>
      </c>
      <c r="D45" s="40" t="s">
        <v>88</v>
      </c>
      <c r="E45" s="203">
        <v>67317</v>
      </c>
      <c r="F45" s="204">
        <v>67317</v>
      </c>
      <c r="G45" s="203">
        <v>67317</v>
      </c>
      <c r="H45" s="203"/>
      <c r="I45" s="149"/>
      <c r="J45" s="205"/>
      <c r="K45" s="149"/>
      <c r="L45" s="203"/>
    </row>
    <row r="46" spans="1:12" ht="12.75" customHeight="1">
      <c r="A46" s="276"/>
      <c r="B46" s="276"/>
      <c r="C46" s="14">
        <v>4110</v>
      </c>
      <c r="D46" s="40" t="s">
        <v>89</v>
      </c>
      <c r="E46" s="203">
        <v>151360</v>
      </c>
      <c r="F46" s="210">
        <v>151360</v>
      </c>
      <c r="G46" s="203"/>
      <c r="H46" s="203">
        <v>151360</v>
      </c>
      <c r="I46" s="165"/>
      <c r="J46" s="216"/>
      <c r="K46" s="212"/>
      <c r="L46" s="199"/>
    </row>
    <row r="47" spans="1:12" ht="12.75">
      <c r="A47" s="276"/>
      <c r="B47" s="276"/>
      <c r="C47" s="50">
        <v>4120</v>
      </c>
      <c r="D47" s="59" t="s">
        <v>90</v>
      </c>
      <c r="E47" s="217">
        <v>24500</v>
      </c>
      <c r="F47" s="204">
        <v>24500</v>
      </c>
      <c r="G47" s="218"/>
      <c r="H47" s="219">
        <v>24500</v>
      </c>
      <c r="I47" s="149"/>
      <c r="J47" s="220"/>
      <c r="K47" s="212"/>
      <c r="L47" s="203"/>
    </row>
    <row r="48" spans="1:12" ht="38.25">
      <c r="A48" s="276"/>
      <c r="B48" s="276"/>
      <c r="C48" s="50">
        <v>4140</v>
      </c>
      <c r="D48" s="59" t="s">
        <v>230</v>
      </c>
      <c r="E48" s="217">
        <v>5000</v>
      </c>
      <c r="F48" s="204">
        <v>5000</v>
      </c>
      <c r="G48" s="218"/>
      <c r="H48" s="219"/>
      <c r="I48" s="149"/>
      <c r="J48" s="220"/>
      <c r="K48" s="212"/>
      <c r="L48" s="203"/>
    </row>
    <row r="49" spans="1:13" ht="12.75">
      <c r="A49" s="276"/>
      <c r="B49" s="276"/>
      <c r="C49" s="14">
        <v>4170</v>
      </c>
      <c r="D49" s="40" t="s">
        <v>98</v>
      </c>
      <c r="E49" s="203">
        <v>18000</v>
      </c>
      <c r="F49" s="204">
        <v>18000</v>
      </c>
      <c r="G49" s="204">
        <v>18000</v>
      </c>
      <c r="H49" s="221"/>
      <c r="I49" s="149"/>
      <c r="J49" s="216"/>
      <c r="K49" s="149"/>
      <c r="L49" s="203"/>
      <c r="M49" s="54"/>
    </row>
    <row r="50" spans="1:12" ht="12.75" customHeight="1">
      <c r="A50" s="276"/>
      <c r="B50" s="276"/>
      <c r="C50" s="49">
        <v>4210</v>
      </c>
      <c r="D50" s="39" t="s">
        <v>79</v>
      </c>
      <c r="E50" s="217">
        <v>50000</v>
      </c>
      <c r="F50" s="218">
        <v>50000</v>
      </c>
      <c r="G50" s="218"/>
      <c r="H50" s="219"/>
      <c r="I50" s="212"/>
      <c r="J50" s="220"/>
      <c r="K50" s="212"/>
      <c r="L50" s="203"/>
    </row>
    <row r="51" spans="1:12" ht="12.75">
      <c r="A51" s="276"/>
      <c r="B51" s="276"/>
      <c r="C51" s="14">
        <v>4260</v>
      </c>
      <c r="D51" s="61" t="s">
        <v>99</v>
      </c>
      <c r="E51" s="203">
        <v>16000</v>
      </c>
      <c r="F51" s="204">
        <v>16000</v>
      </c>
      <c r="G51" s="204"/>
      <c r="H51" s="221"/>
      <c r="I51" s="149"/>
      <c r="J51" s="216"/>
      <c r="K51" s="149"/>
      <c r="L51" s="203"/>
    </row>
    <row r="52" spans="1:12" ht="12.75">
      <c r="A52" s="276"/>
      <c r="B52" s="276"/>
      <c r="C52" s="14">
        <v>4270</v>
      </c>
      <c r="D52" s="61" t="s">
        <v>100</v>
      </c>
      <c r="E52" s="203">
        <v>43800</v>
      </c>
      <c r="F52" s="204">
        <v>43800</v>
      </c>
      <c r="G52" s="204"/>
      <c r="H52" s="221"/>
      <c r="I52" s="149"/>
      <c r="J52" s="216"/>
      <c r="K52" s="202"/>
      <c r="L52" s="203"/>
    </row>
    <row r="53" spans="1:13" ht="12.75">
      <c r="A53" s="276"/>
      <c r="B53" s="276"/>
      <c r="C53" s="45">
        <v>4280</v>
      </c>
      <c r="D53" s="62" t="s">
        <v>101</v>
      </c>
      <c r="E53" s="199">
        <v>500</v>
      </c>
      <c r="F53" s="200">
        <v>500</v>
      </c>
      <c r="G53" s="210"/>
      <c r="H53" s="222"/>
      <c r="I53" s="202"/>
      <c r="J53" s="223"/>
      <c r="K53" s="165"/>
      <c r="L53" s="199"/>
      <c r="M53" s="54"/>
    </row>
    <row r="54" spans="1:12" ht="12.75">
      <c r="A54" s="276"/>
      <c r="B54" s="276"/>
      <c r="C54" s="14">
        <v>4300</v>
      </c>
      <c r="D54" s="61" t="s">
        <v>80</v>
      </c>
      <c r="E54" s="203">
        <v>105000</v>
      </c>
      <c r="F54" s="204">
        <v>105000</v>
      </c>
      <c r="G54" s="204"/>
      <c r="H54" s="221"/>
      <c r="I54" s="149"/>
      <c r="J54" s="216"/>
      <c r="K54" s="149"/>
      <c r="L54" s="203"/>
    </row>
    <row r="55" spans="1:12" ht="25.5">
      <c r="A55" s="276"/>
      <c r="B55" s="276"/>
      <c r="C55" s="14">
        <v>4350</v>
      </c>
      <c r="D55" s="61" t="s">
        <v>102</v>
      </c>
      <c r="E55" s="203">
        <v>6000</v>
      </c>
      <c r="F55" s="204">
        <v>6000</v>
      </c>
      <c r="G55" s="204"/>
      <c r="H55" s="221"/>
      <c r="I55" s="149"/>
      <c r="J55" s="216"/>
      <c r="K55" s="149"/>
      <c r="L55" s="202"/>
    </row>
    <row r="56" spans="1:12" ht="38.25">
      <c r="A56" s="276"/>
      <c r="B56" s="276"/>
      <c r="C56" s="29">
        <v>4360</v>
      </c>
      <c r="D56" s="63" t="s">
        <v>103</v>
      </c>
      <c r="E56" s="209">
        <v>4000</v>
      </c>
      <c r="F56" s="210">
        <v>4000</v>
      </c>
      <c r="G56" s="210"/>
      <c r="H56" s="224"/>
      <c r="I56" s="165"/>
      <c r="J56" s="225"/>
      <c r="K56" s="202"/>
      <c r="L56" s="149"/>
    </row>
    <row r="57" spans="1:20" ht="38.25">
      <c r="A57" s="276"/>
      <c r="B57" s="276"/>
      <c r="C57" s="14">
        <v>4370</v>
      </c>
      <c r="D57" s="61" t="s">
        <v>104</v>
      </c>
      <c r="E57" s="203">
        <v>8000</v>
      </c>
      <c r="F57" s="204">
        <v>8000</v>
      </c>
      <c r="G57" s="204"/>
      <c r="H57" s="221"/>
      <c r="I57" s="149"/>
      <c r="J57" s="216"/>
      <c r="K57" s="149"/>
      <c r="L57" s="149"/>
      <c r="N57" s="54"/>
      <c r="O57" s="54"/>
      <c r="P57" s="54"/>
      <c r="Q57" s="54"/>
      <c r="R57" s="54"/>
      <c r="S57" s="54"/>
      <c r="T57" s="54"/>
    </row>
    <row r="58" spans="1:20" ht="38.25">
      <c r="A58" s="276"/>
      <c r="B58" s="276"/>
      <c r="C58" s="14">
        <v>4390</v>
      </c>
      <c r="D58" s="61" t="s">
        <v>105</v>
      </c>
      <c r="E58" s="203">
        <v>700</v>
      </c>
      <c r="F58" s="204">
        <v>700</v>
      </c>
      <c r="G58" s="204"/>
      <c r="H58" s="221"/>
      <c r="I58" s="149"/>
      <c r="J58" s="216"/>
      <c r="K58" s="149"/>
      <c r="L58" s="149"/>
      <c r="N58" s="54"/>
      <c r="O58" s="54"/>
      <c r="P58" s="54"/>
      <c r="Q58" s="54"/>
      <c r="R58" s="54"/>
      <c r="S58" s="54"/>
      <c r="T58" s="54"/>
    </row>
    <row r="59" spans="1:21" ht="12.75">
      <c r="A59" s="276"/>
      <c r="B59" s="276"/>
      <c r="C59" s="50">
        <v>4410</v>
      </c>
      <c r="D59" s="64" t="s">
        <v>95</v>
      </c>
      <c r="E59" s="217">
        <v>28000</v>
      </c>
      <c r="F59" s="218">
        <v>28000</v>
      </c>
      <c r="G59" s="218"/>
      <c r="H59" s="219"/>
      <c r="I59" s="212"/>
      <c r="J59" s="220"/>
      <c r="K59" s="212"/>
      <c r="L59" s="212"/>
      <c r="M59" s="54"/>
      <c r="N59" s="54"/>
      <c r="O59" s="54"/>
      <c r="P59" s="54"/>
      <c r="Q59" s="54"/>
      <c r="R59" s="54"/>
      <c r="S59" s="54"/>
      <c r="T59" s="54"/>
      <c r="U59" s="54"/>
    </row>
    <row r="60" spans="1:21" ht="12.75">
      <c r="A60" s="276"/>
      <c r="B60" s="276"/>
      <c r="C60" s="14">
        <v>4430</v>
      </c>
      <c r="D60" s="61" t="s">
        <v>84</v>
      </c>
      <c r="E60" s="203">
        <v>10000</v>
      </c>
      <c r="F60" s="204">
        <v>10000</v>
      </c>
      <c r="G60" s="204"/>
      <c r="H60" s="221"/>
      <c r="I60" s="149"/>
      <c r="J60" s="216"/>
      <c r="K60" s="149"/>
      <c r="L60" s="149"/>
      <c r="M60" s="54"/>
      <c r="N60" s="54"/>
      <c r="O60" s="54"/>
      <c r="P60" s="54"/>
      <c r="Q60" s="54"/>
      <c r="R60" s="54"/>
      <c r="S60" s="54"/>
      <c r="T60" s="54"/>
      <c r="U60" s="54"/>
    </row>
    <row r="61" spans="1:20" ht="25.5">
      <c r="A61" s="276"/>
      <c r="B61" s="276"/>
      <c r="C61" s="14">
        <v>4440</v>
      </c>
      <c r="D61" s="61" t="s">
        <v>91</v>
      </c>
      <c r="E61" s="203">
        <v>23705</v>
      </c>
      <c r="F61" s="204">
        <v>23705</v>
      </c>
      <c r="G61" s="204"/>
      <c r="H61" s="221"/>
      <c r="I61" s="149"/>
      <c r="J61" s="216"/>
      <c r="K61" s="149"/>
      <c r="L61" s="149"/>
      <c r="M61" s="5"/>
      <c r="N61" s="5"/>
      <c r="O61" s="5"/>
      <c r="P61" s="54"/>
      <c r="Q61" s="54"/>
      <c r="R61" s="54"/>
      <c r="S61" s="54"/>
      <c r="T61" s="54"/>
    </row>
    <row r="62" spans="1:20" ht="38.25">
      <c r="A62" s="276"/>
      <c r="B62" s="276"/>
      <c r="C62" s="45">
        <v>4700</v>
      </c>
      <c r="D62" s="62" t="s">
        <v>106</v>
      </c>
      <c r="E62" s="217">
        <v>12000</v>
      </c>
      <c r="F62" s="218">
        <v>12000</v>
      </c>
      <c r="G62" s="218"/>
      <c r="H62" s="219"/>
      <c r="I62" s="212"/>
      <c r="J62" s="220"/>
      <c r="K62" s="212"/>
      <c r="L62" s="212"/>
      <c r="M62" s="54"/>
      <c r="N62" s="54"/>
      <c r="O62" s="54"/>
      <c r="P62" s="54"/>
      <c r="Q62" s="54"/>
      <c r="R62" s="54"/>
      <c r="S62" s="54"/>
      <c r="T62" s="54"/>
    </row>
    <row r="63" spans="1:20" ht="38.25">
      <c r="A63" s="276"/>
      <c r="B63" s="276"/>
      <c r="C63" s="14">
        <v>4740</v>
      </c>
      <c r="D63" s="61" t="s">
        <v>107</v>
      </c>
      <c r="E63" s="199">
        <v>2000</v>
      </c>
      <c r="F63" s="200">
        <v>2000</v>
      </c>
      <c r="G63" s="200"/>
      <c r="H63" s="222"/>
      <c r="I63" s="202"/>
      <c r="J63" s="223"/>
      <c r="K63" s="212"/>
      <c r="L63" s="212"/>
      <c r="N63" s="54"/>
      <c r="O63" s="54"/>
      <c r="P63" s="54"/>
      <c r="Q63" s="54"/>
      <c r="R63" s="54"/>
      <c r="S63" s="54"/>
      <c r="T63" s="54"/>
    </row>
    <row r="64" spans="1:20" ht="28.5" customHeight="1">
      <c r="A64" s="276"/>
      <c r="B64" s="277"/>
      <c r="C64" s="14">
        <v>4750</v>
      </c>
      <c r="D64" s="68" t="s">
        <v>108</v>
      </c>
      <c r="E64" s="203">
        <v>8500</v>
      </c>
      <c r="F64" s="204">
        <v>8500</v>
      </c>
      <c r="G64" s="204"/>
      <c r="H64" s="221"/>
      <c r="I64" s="149"/>
      <c r="J64" s="216"/>
      <c r="K64" s="212"/>
      <c r="L64" s="212"/>
      <c r="M64" s="5"/>
      <c r="N64" s="5"/>
      <c r="O64" s="5"/>
      <c r="P64" s="5"/>
      <c r="Q64" s="5"/>
      <c r="R64" s="54"/>
      <c r="S64" s="54"/>
      <c r="T64" s="54"/>
    </row>
    <row r="65" spans="1:13" ht="25.5">
      <c r="A65" s="276"/>
      <c r="B65" s="278">
        <v>75075</v>
      </c>
      <c r="C65" s="92"/>
      <c r="D65" s="93" t="s">
        <v>109</v>
      </c>
      <c r="E65" s="226">
        <f>SUM(E66:E67)</f>
        <v>12000</v>
      </c>
      <c r="F65" s="227">
        <f>SUM(F66:F67)</f>
        <v>12000</v>
      </c>
      <c r="G65" s="227"/>
      <c r="H65" s="228"/>
      <c r="I65" s="169"/>
      <c r="J65" s="229"/>
      <c r="K65" s="169"/>
      <c r="L65" s="230">
        <f>SUM(L66:L67)</f>
        <v>0</v>
      </c>
      <c r="M65" s="54"/>
    </row>
    <row r="66" spans="1:12" ht="12.75">
      <c r="A66" s="276"/>
      <c r="B66" s="276"/>
      <c r="C66" s="14">
        <v>4210</v>
      </c>
      <c r="D66" s="61" t="s">
        <v>79</v>
      </c>
      <c r="E66" s="203">
        <v>5000</v>
      </c>
      <c r="F66" s="204">
        <v>5000</v>
      </c>
      <c r="G66" s="204"/>
      <c r="H66" s="221"/>
      <c r="I66" s="149"/>
      <c r="J66" s="216"/>
      <c r="K66" s="149"/>
      <c r="L66" s="149"/>
    </row>
    <row r="67" spans="1:12" ht="12.75">
      <c r="A67" s="276"/>
      <c r="B67" s="277"/>
      <c r="C67" s="14">
        <v>4300</v>
      </c>
      <c r="D67" s="61" t="s">
        <v>80</v>
      </c>
      <c r="E67" s="203">
        <v>7000</v>
      </c>
      <c r="F67" s="204">
        <v>7000</v>
      </c>
      <c r="G67" s="204"/>
      <c r="H67" s="221"/>
      <c r="I67" s="149"/>
      <c r="J67" s="216"/>
      <c r="K67" s="149"/>
      <c r="L67" s="149"/>
    </row>
    <row r="68" spans="1:12" ht="12.75">
      <c r="A68" s="276"/>
      <c r="B68" s="313">
        <v>75095</v>
      </c>
      <c r="C68" s="14"/>
      <c r="D68" s="267" t="s">
        <v>140</v>
      </c>
      <c r="E68" s="215">
        <f>SUM(E69:E71)</f>
        <v>37860</v>
      </c>
      <c r="F68" s="235">
        <f>SUM(F69:F71)</f>
        <v>12000</v>
      </c>
      <c r="G68" s="235"/>
      <c r="H68" s="236"/>
      <c r="I68" s="163"/>
      <c r="J68" s="237"/>
      <c r="K68" s="163"/>
      <c r="L68" s="163">
        <f>SUM(L69:L71)</f>
        <v>25860</v>
      </c>
    </row>
    <row r="69" spans="1:12" ht="25.5">
      <c r="A69" s="276"/>
      <c r="B69" s="276"/>
      <c r="C69" s="14">
        <v>3030</v>
      </c>
      <c r="D69" s="60" t="s">
        <v>93</v>
      </c>
      <c r="E69" s="203">
        <v>12000</v>
      </c>
      <c r="F69" s="204">
        <v>12000</v>
      </c>
      <c r="G69" s="204"/>
      <c r="H69" s="221"/>
      <c r="I69" s="149"/>
      <c r="J69" s="216"/>
      <c r="K69" s="149"/>
      <c r="L69" s="149"/>
    </row>
    <row r="70" spans="1:12" ht="25.5">
      <c r="A70" s="276"/>
      <c r="B70" s="276"/>
      <c r="C70" s="14">
        <v>6050</v>
      </c>
      <c r="D70" s="28" t="s">
        <v>81</v>
      </c>
      <c r="E70" s="203">
        <v>15000</v>
      </c>
      <c r="F70" s="204"/>
      <c r="G70" s="204"/>
      <c r="H70" s="221"/>
      <c r="I70" s="149"/>
      <c r="J70" s="216"/>
      <c r="K70" s="149"/>
      <c r="L70" s="149">
        <v>15000</v>
      </c>
    </row>
    <row r="71" spans="1:12" ht="89.25">
      <c r="A71" s="276"/>
      <c r="B71" s="276"/>
      <c r="C71" s="14">
        <v>6639</v>
      </c>
      <c r="D71" s="28" t="s">
        <v>253</v>
      </c>
      <c r="E71" s="203">
        <v>10860</v>
      </c>
      <c r="F71" s="204"/>
      <c r="G71" s="204"/>
      <c r="H71" s="221"/>
      <c r="I71" s="149"/>
      <c r="J71" s="216"/>
      <c r="K71" s="149"/>
      <c r="L71" s="149">
        <v>10860</v>
      </c>
    </row>
    <row r="72" spans="1:12" ht="51">
      <c r="A72" s="290">
        <v>751</v>
      </c>
      <c r="B72" s="71"/>
      <c r="C72" s="72"/>
      <c r="D72" s="73" t="s">
        <v>215</v>
      </c>
      <c r="E72" s="231">
        <f>SUM(E73)</f>
        <v>622</v>
      </c>
      <c r="F72" s="232">
        <f>SUM(F73)</f>
        <v>622</v>
      </c>
      <c r="G72" s="232"/>
      <c r="H72" s="233"/>
      <c r="I72" s="167"/>
      <c r="J72" s="234"/>
      <c r="K72" s="167"/>
      <c r="L72" s="167"/>
    </row>
    <row r="73" spans="1:12" ht="38.25">
      <c r="A73" s="276"/>
      <c r="B73" s="278">
        <v>75101</v>
      </c>
      <c r="C73" s="87"/>
      <c r="D73" s="95" t="s">
        <v>215</v>
      </c>
      <c r="E73" s="215">
        <f>SUM(E74)</f>
        <v>622</v>
      </c>
      <c r="F73" s="235">
        <f>SUM(F74)</f>
        <v>622</v>
      </c>
      <c r="G73" s="235"/>
      <c r="H73" s="236"/>
      <c r="I73" s="163"/>
      <c r="J73" s="237"/>
      <c r="K73" s="163"/>
      <c r="L73" s="163"/>
    </row>
    <row r="74" spans="1:12" ht="12.75">
      <c r="A74" s="277"/>
      <c r="B74" s="277"/>
      <c r="C74" s="14">
        <v>4300</v>
      </c>
      <c r="D74" s="61" t="s">
        <v>80</v>
      </c>
      <c r="E74" s="203">
        <v>622</v>
      </c>
      <c r="F74" s="204">
        <v>622</v>
      </c>
      <c r="G74" s="204"/>
      <c r="H74" s="221"/>
      <c r="I74" s="149"/>
      <c r="J74" s="216"/>
      <c r="K74" s="149"/>
      <c r="L74" s="149"/>
    </row>
    <row r="75" spans="1:12" ht="25.5">
      <c r="A75" s="290">
        <v>754</v>
      </c>
      <c r="B75" s="71"/>
      <c r="C75" s="72"/>
      <c r="D75" s="73" t="s">
        <v>110</v>
      </c>
      <c r="E75" s="231">
        <f>SUM(E76,E88)</f>
        <v>290655</v>
      </c>
      <c r="F75" s="232">
        <f>SUM(F76,F88)</f>
        <v>130300</v>
      </c>
      <c r="G75" s="232">
        <f>SUM(G76,G88)</f>
        <v>50900</v>
      </c>
      <c r="H75" s="233">
        <f>SUM(H76,H88)</f>
        <v>7000</v>
      </c>
      <c r="I75" s="167"/>
      <c r="J75" s="234"/>
      <c r="K75" s="167"/>
      <c r="L75" s="167">
        <f>SUM(L76,L88)</f>
        <v>160355</v>
      </c>
    </row>
    <row r="76" spans="1:12" ht="12.75">
      <c r="A76" s="283"/>
      <c r="B76" s="278">
        <v>75412</v>
      </c>
      <c r="C76" s="87"/>
      <c r="D76" s="95" t="s">
        <v>111</v>
      </c>
      <c r="E76" s="215">
        <f>SUM(E77:E87)</f>
        <v>285355</v>
      </c>
      <c r="F76" s="235">
        <f>SUM(F77:F87)</f>
        <v>125000</v>
      </c>
      <c r="G76" s="235">
        <f>SUM(G77:G87)</f>
        <v>50900</v>
      </c>
      <c r="H76" s="236">
        <f>SUM(H77:H87)</f>
        <v>7000</v>
      </c>
      <c r="I76" s="163"/>
      <c r="J76" s="237"/>
      <c r="K76" s="163"/>
      <c r="L76" s="163">
        <f>SUM(L77:L87)</f>
        <v>160355</v>
      </c>
    </row>
    <row r="77" spans="1:12" ht="25.5">
      <c r="A77" s="283"/>
      <c r="B77" s="276"/>
      <c r="C77" s="14">
        <v>3030</v>
      </c>
      <c r="D77" s="61" t="s">
        <v>93</v>
      </c>
      <c r="E77" s="203">
        <v>13000</v>
      </c>
      <c r="F77" s="218">
        <v>13000</v>
      </c>
      <c r="G77" s="204"/>
      <c r="H77" s="221"/>
      <c r="I77" s="149"/>
      <c r="J77" s="216"/>
      <c r="K77" s="149"/>
      <c r="L77" s="149"/>
    </row>
    <row r="78" spans="1:12" ht="12.75" customHeight="1">
      <c r="A78" s="283"/>
      <c r="B78" s="276"/>
      <c r="C78" s="14">
        <v>4110</v>
      </c>
      <c r="D78" s="61" t="s">
        <v>89</v>
      </c>
      <c r="E78" s="203">
        <v>7000</v>
      </c>
      <c r="F78" s="204">
        <v>7000</v>
      </c>
      <c r="G78" s="204"/>
      <c r="H78" s="221">
        <v>7000</v>
      </c>
      <c r="I78" s="149"/>
      <c r="J78" s="216"/>
      <c r="K78" s="149"/>
      <c r="L78" s="149"/>
    </row>
    <row r="79" spans="1:12" ht="12.75">
      <c r="A79" s="283"/>
      <c r="B79" s="276"/>
      <c r="C79" s="14">
        <v>4170</v>
      </c>
      <c r="D79" s="61" t="s">
        <v>98</v>
      </c>
      <c r="E79" s="203">
        <v>50900</v>
      </c>
      <c r="F79" s="204">
        <v>50900</v>
      </c>
      <c r="G79" s="204">
        <v>50900</v>
      </c>
      <c r="H79" s="221"/>
      <c r="I79" s="149"/>
      <c r="J79" s="216"/>
      <c r="K79" s="149"/>
      <c r="L79" s="149"/>
    </row>
    <row r="80" spans="1:22" ht="12.75">
      <c r="A80" s="283"/>
      <c r="B80" s="276"/>
      <c r="C80" s="14">
        <v>4210</v>
      </c>
      <c r="D80" s="61" t="s">
        <v>79</v>
      </c>
      <c r="E80" s="203">
        <v>25000</v>
      </c>
      <c r="F80" s="204">
        <v>25000</v>
      </c>
      <c r="G80" s="204"/>
      <c r="H80" s="221"/>
      <c r="I80" s="149"/>
      <c r="J80" s="216"/>
      <c r="K80" s="149"/>
      <c r="L80" s="165"/>
      <c r="M80" s="54"/>
      <c r="N80" s="54"/>
      <c r="O80" s="54"/>
      <c r="P80" s="54"/>
      <c r="Q80" s="54"/>
      <c r="R80" s="54"/>
      <c r="S80" s="54"/>
      <c r="T80" s="54"/>
      <c r="U80" s="54"/>
      <c r="V80" s="54"/>
    </row>
    <row r="81" spans="1:12" ht="12.75">
      <c r="A81" s="283"/>
      <c r="B81" s="276"/>
      <c r="C81" s="14">
        <v>4260</v>
      </c>
      <c r="D81" s="61" t="s">
        <v>99</v>
      </c>
      <c r="E81" s="203">
        <v>12000</v>
      </c>
      <c r="F81" s="205">
        <v>12000</v>
      </c>
      <c r="G81" s="204"/>
      <c r="H81" s="221"/>
      <c r="I81" s="149"/>
      <c r="J81" s="216"/>
      <c r="K81" s="149"/>
      <c r="L81" s="149"/>
    </row>
    <row r="82" spans="1:12" ht="12.75">
      <c r="A82" s="283"/>
      <c r="B82" s="276"/>
      <c r="C82" s="29">
        <v>4270</v>
      </c>
      <c r="D82" s="63" t="s">
        <v>100</v>
      </c>
      <c r="E82" s="165">
        <v>500</v>
      </c>
      <c r="F82" s="211">
        <v>500</v>
      </c>
      <c r="G82" s="210"/>
      <c r="H82" s="224"/>
      <c r="I82" s="165"/>
      <c r="J82" s="225"/>
      <c r="K82" s="165"/>
      <c r="L82" s="165"/>
    </row>
    <row r="83" spans="1:12" ht="12.75">
      <c r="A83" s="283"/>
      <c r="B83" s="276"/>
      <c r="C83" s="14">
        <v>4300</v>
      </c>
      <c r="D83" s="61" t="s">
        <v>80</v>
      </c>
      <c r="E83" s="149">
        <v>7000</v>
      </c>
      <c r="F83" s="205">
        <v>7000</v>
      </c>
      <c r="G83" s="204"/>
      <c r="H83" s="221"/>
      <c r="I83" s="149"/>
      <c r="J83" s="216"/>
      <c r="K83" s="149"/>
      <c r="L83" s="149"/>
    </row>
    <row r="84" spans="1:12" ht="38.25">
      <c r="A84" s="283"/>
      <c r="B84" s="276"/>
      <c r="C84" s="45">
        <v>4360</v>
      </c>
      <c r="D84" s="62" t="s">
        <v>103</v>
      </c>
      <c r="E84" s="202">
        <v>600</v>
      </c>
      <c r="F84" s="201">
        <v>600</v>
      </c>
      <c r="G84" s="210"/>
      <c r="H84" s="222"/>
      <c r="I84" s="202"/>
      <c r="J84" s="223"/>
      <c r="K84" s="202"/>
      <c r="L84" s="202"/>
    </row>
    <row r="85" spans="1:12" ht="12.75">
      <c r="A85" s="283"/>
      <c r="B85" s="276"/>
      <c r="C85" s="14">
        <v>4430</v>
      </c>
      <c r="D85" s="61" t="s">
        <v>84</v>
      </c>
      <c r="E85" s="149">
        <v>9000</v>
      </c>
      <c r="F85" s="205">
        <v>9000</v>
      </c>
      <c r="G85" s="204"/>
      <c r="H85" s="221"/>
      <c r="I85" s="149"/>
      <c r="J85" s="216"/>
      <c r="K85" s="149"/>
      <c r="L85" s="149"/>
    </row>
    <row r="86" spans="1:12" ht="25.5">
      <c r="A86" s="283"/>
      <c r="B86" s="276"/>
      <c r="C86" s="45">
        <v>6060</v>
      </c>
      <c r="D86" s="265" t="s">
        <v>254</v>
      </c>
      <c r="E86" s="202">
        <v>100000</v>
      </c>
      <c r="F86" s="211"/>
      <c r="G86" s="210"/>
      <c r="H86" s="224"/>
      <c r="I86" s="165"/>
      <c r="J86" s="225"/>
      <c r="K86" s="165"/>
      <c r="L86" s="165">
        <v>100000</v>
      </c>
    </row>
    <row r="87" spans="1:12" ht="76.5">
      <c r="A87" s="283"/>
      <c r="B87" s="273"/>
      <c r="C87" s="145">
        <v>6230</v>
      </c>
      <c r="D87" s="28" t="s">
        <v>234</v>
      </c>
      <c r="E87" s="202">
        <v>60355</v>
      </c>
      <c r="F87" s="211"/>
      <c r="G87" s="210"/>
      <c r="H87" s="224"/>
      <c r="I87" s="165"/>
      <c r="J87" s="225"/>
      <c r="K87" s="165"/>
      <c r="L87" s="165">
        <v>60355</v>
      </c>
    </row>
    <row r="88" spans="1:12" ht="12.75">
      <c r="A88" s="283"/>
      <c r="B88" s="281">
        <v>75414</v>
      </c>
      <c r="C88" s="45"/>
      <c r="D88" s="136" t="s">
        <v>112</v>
      </c>
      <c r="E88" s="230">
        <f>SUM(E89:E90)</f>
        <v>5300</v>
      </c>
      <c r="F88" s="238">
        <f>SUM(F89:F90)</f>
        <v>5300</v>
      </c>
      <c r="G88" s="210">
        <f>SUM(G89:G90)</f>
        <v>0</v>
      </c>
      <c r="H88" s="224"/>
      <c r="I88" s="165"/>
      <c r="J88" s="225"/>
      <c r="K88" s="165"/>
      <c r="L88" s="165"/>
    </row>
    <row r="89" spans="1:12" ht="12.75">
      <c r="A89" s="283"/>
      <c r="B89" s="276"/>
      <c r="C89" s="137">
        <v>4210</v>
      </c>
      <c r="D89" s="138" t="s">
        <v>79</v>
      </c>
      <c r="E89" s="239">
        <v>5000</v>
      </c>
      <c r="F89" s="240">
        <v>5000</v>
      </c>
      <c r="G89" s="241"/>
      <c r="H89" s="242"/>
      <c r="I89" s="174"/>
      <c r="J89" s="243"/>
      <c r="K89" s="174"/>
      <c r="L89" s="174"/>
    </row>
    <row r="90" spans="1:18" ht="12.75">
      <c r="A90" s="272"/>
      <c r="B90" s="277"/>
      <c r="C90" s="14">
        <v>4300</v>
      </c>
      <c r="D90" s="61" t="s">
        <v>80</v>
      </c>
      <c r="E90" s="149">
        <v>300</v>
      </c>
      <c r="F90" s="205">
        <v>300</v>
      </c>
      <c r="G90" s="204"/>
      <c r="H90" s="221"/>
      <c r="I90" s="149"/>
      <c r="J90" s="216"/>
      <c r="K90" s="149"/>
      <c r="L90" s="149"/>
      <c r="M90" s="5"/>
      <c r="N90" s="5"/>
      <c r="O90" s="5"/>
      <c r="P90" s="5"/>
      <c r="Q90" s="5"/>
      <c r="R90" s="58"/>
    </row>
    <row r="91" spans="1:19" ht="76.5">
      <c r="A91" s="290">
        <v>756</v>
      </c>
      <c r="B91" s="71"/>
      <c r="C91" s="74"/>
      <c r="D91" s="75" t="s">
        <v>113</v>
      </c>
      <c r="E91" s="170">
        <f>SUM(E92)</f>
        <v>67100</v>
      </c>
      <c r="F91" s="244">
        <f>SUM(F92)</f>
        <v>67100</v>
      </c>
      <c r="G91" s="245">
        <f>SUM(G92)</f>
        <v>53000</v>
      </c>
      <c r="H91" s="246"/>
      <c r="I91" s="170"/>
      <c r="J91" s="247"/>
      <c r="K91" s="170"/>
      <c r="L91" s="170">
        <f>SUM(L92)</f>
        <v>0</v>
      </c>
      <c r="M91" s="5"/>
      <c r="N91" s="5"/>
      <c r="O91" s="5"/>
      <c r="P91" s="5"/>
      <c r="Q91" s="5"/>
      <c r="R91" s="5"/>
      <c r="S91" s="54"/>
    </row>
    <row r="92" spans="1:18" ht="38.25">
      <c r="A92" s="276"/>
      <c r="B92" s="278">
        <v>75647</v>
      </c>
      <c r="C92" s="87"/>
      <c r="D92" s="95" t="s">
        <v>114</v>
      </c>
      <c r="E92" s="163">
        <f>SUM(E93:E100)</f>
        <v>67100</v>
      </c>
      <c r="F92" s="248">
        <f>SUM(F93:F100)</f>
        <v>67100</v>
      </c>
      <c r="G92" s="235">
        <f>SUM(G93:G100)</f>
        <v>53000</v>
      </c>
      <c r="H92" s="236"/>
      <c r="I92" s="163"/>
      <c r="J92" s="237"/>
      <c r="K92" s="163"/>
      <c r="L92" s="163">
        <f>SUM(L93:L100)</f>
        <v>0</v>
      </c>
      <c r="M92" s="5"/>
      <c r="N92" s="1"/>
      <c r="O92" s="1"/>
      <c r="P92" s="1"/>
      <c r="Q92" s="1"/>
      <c r="R92" s="1"/>
    </row>
    <row r="93" spans="1:18" ht="25.5">
      <c r="A93" s="276"/>
      <c r="B93" s="276"/>
      <c r="C93" s="14">
        <v>3030</v>
      </c>
      <c r="D93" s="61" t="s">
        <v>93</v>
      </c>
      <c r="E93" s="149">
        <v>2600</v>
      </c>
      <c r="F93" s="205">
        <v>2600</v>
      </c>
      <c r="G93" s="204"/>
      <c r="H93" s="221"/>
      <c r="I93" s="149"/>
      <c r="J93" s="216"/>
      <c r="K93" s="149"/>
      <c r="L93" s="149"/>
      <c r="M93" s="1"/>
      <c r="N93" s="1"/>
      <c r="O93" s="1"/>
      <c r="P93" s="1"/>
      <c r="Q93" s="1"/>
      <c r="R93" s="1"/>
    </row>
    <row r="94" spans="1:18" ht="25.5">
      <c r="A94" s="276"/>
      <c r="B94" s="276"/>
      <c r="C94" s="14">
        <v>4100</v>
      </c>
      <c r="D94" s="61" t="s">
        <v>115</v>
      </c>
      <c r="E94" s="149">
        <v>53000</v>
      </c>
      <c r="F94" s="205">
        <v>53000</v>
      </c>
      <c r="G94" s="204">
        <v>53000</v>
      </c>
      <c r="H94" s="222"/>
      <c r="I94" s="202"/>
      <c r="J94" s="249"/>
      <c r="K94" s="202"/>
      <c r="L94" s="202"/>
      <c r="M94" s="1"/>
      <c r="N94" s="5"/>
      <c r="O94" s="1"/>
      <c r="P94" s="1"/>
      <c r="Q94" s="1"/>
      <c r="R94" s="1"/>
    </row>
    <row r="95" spans="1:18" ht="12.75">
      <c r="A95" s="276"/>
      <c r="B95" s="276"/>
      <c r="C95" s="45">
        <v>4210</v>
      </c>
      <c r="D95" s="62" t="s">
        <v>79</v>
      </c>
      <c r="E95" s="202">
        <v>2000</v>
      </c>
      <c r="F95" s="201">
        <v>2000</v>
      </c>
      <c r="G95" s="200"/>
      <c r="H95" s="224"/>
      <c r="I95" s="165"/>
      <c r="J95" s="225"/>
      <c r="K95" s="165"/>
      <c r="L95" s="165"/>
      <c r="M95" s="1"/>
      <c r="N95" s="1"/>
      <c r="O95" s="1"/>
      <c r="P95" s="1"/>
      <c r="Q95" s="1"/>
      <c r="R95" s="1"/>
    </row>
    <row r="96" spans="1:18" ht="12.75">
      <c r="A96" s="276"/>
      <c r="B96" s="276"/>
      <c r="C96" s="14">
        <v>4300</v>
      </c>
      <c r="D96" s="61" t="s">
        <v>80</v>
      </c>
      <c r="E96" s="149">
        <v>6000</v>
      </c>
      <c r="F96" s="205">
        <v>6000</v>
      </c>
      <c r="G96" s="204"/>
      <c r="H96" s="221"/>
      <c r="I96" s="149"/>
      <c r="J96" s="216"/>
      <c r="K96" s="149"/>
      <c r="L96" s="149"/>
      <c r="M96" s="1"/>
      <c r="N96" s="1"/>
      <c r="O96" s="1"/>
      <c r="P96" s="1"/>
      <c r="Q96" s="1"/>
      <c r="R96" s="1"/>
    </row>
    <row r="97" spans="1:18" ht="12.75">
      <c r="A97" s="276"/>
      <c r="B97" s="276"/>
      <c r="C97" s="14">
        <v>4410</v>
      </c>
      <c r="D97" s="61" t="s">
        <v>95</v>
      </c>
      <c r="E97" s="149">
        <v>1000</v>
      </c>
      <c r="F97" s="205">
        <v>1000</v>
      </c>
      <c r="G97" s="204"/>
      <c r="H97" s="221"/>
      <c r="I97" s="149"/>
      <c r="J97" s="216"/>
      <c r="K97" s="149"/>
      <c r="L97" s="149"/>
      <c r="M97" s="1"/>
      <c r="N97" s="1"/>
      <c r="O97" s="1"/>
      <c r="P97" s="1"/>
      <c r="Q97" s="1"/>
      <c r="R97" s="1"/>
    </row>
    <row r="98" spans="1:18" ht="38.25">
      <c r="A98" s="276"/>
      <c r="B98" s="276"/>
      <c r="C98" s="50">
        <v>4700</v>
      </c>
      <c r="D98" s="64" t="s">
        <v>106</v>
      </c>
      <c r="E98" s="212">
        <v>1000</v>
      </c>
      <c r="F98" s="250">
        <v>1000</v>
      </c>
      <c r="G98" s="250"/>
      <c r="H98" s="219"/>
      <c r="I98" s="212"/>
      <c r="J98" s="220"/>
      <c r="K98" s="212"/>
      <c r="L98" s="212"/>
      <c r="M98" s="1"/>
      <c r="N98" s="1"/>
      <c r="O98" s="1"/>
      <c r="P98" s="1"/>
      <c r="Q98" s="1"/>
      <c r="R98" s="1"/>
    </row>
    <row r="99" spans="1:18" ht="38.25">
      <c r="A99" s="276"/>
      <c r="B99" s="276"/>
      <c r="C99" s="14">
        <v>4740</v>
      </c>
      <c r="D99" s="61" t="s">
        <v>107</v>
      </c>
      <c r="E99" s="149">
        <v>500</v>
      </c>
      <c r="F99" s="205">
        <v>500</v>
      </c>
      <c r="G99" s="205"/>
      <c r="H99" s="221"/>
      <c r="I99" s="149"/>
      <c r="J99" s="216"/>
      <c r="K99" s="149"/>
      <c r="L99" s="149"/>
      <c r="M99" s="1"/>
      <c r="N99" s="1"/>
      <c r="O99" s="1"/>
      <c r="P99" s="1"/>
      <c r="Q99" s="1"/>
      <c r="R99" s="1"/>
    </row>
    <row r="100" spans="1:18" ht="38.25">
      <c r="A100" s="277"/>
      <c r="B100" s="277"/>
      <c r="C100" s="14">
        <v>4750</v>
      </c>
      <c r="D100" s="68" t="s">
        <v>108</v>
      </c>
      <c r="E100" s="149">
        <v>1000</v>
      </c>
      <c r="F100" s="205">
        <v>1000</v>
      </c>
      <c r="G100" s="205"/>
      <c r="H100" s="221"/>
      <c r="I100" s="149"/>
      <c r="J100" s="216"/>
      <c r="K100" s="149"/>
      <c r="L100" s="149"/>
      <c r="M100" s="1"/>
      <c r="N100" s="1"/>
      <c r="O100" s="1"/>
      <c r="P100" s="1"/>
      <c r="Q100" s="1"/>
      <c r="R100" s="1"/>
    </row>
    <row r="101" spans="1:18" ht="12.75">
      <c r="A101" s="290">
        <v>757</v>
      </c>
      <c r="B101" s="71"/>
      <c r="C101" s="72"/>
      <c r="D101" s="73" t="s">
        <v>116</v>
      </c>
      <c r="E101" s="167">
        <f>SUM(E102)</f>
        <v>161000</v>
      </c>
      <c r="F101" s="251">
        <f>SUM(F102)</f>
        <v>161000</v>
      </c>
      <c r="G101" s="251"/>
      <c r="H101" s="233"/>
      <c r="I101" s="167"/>
      <c r="J101" s="234">
        <f>SUM(J102)</f>
        <v>160000</v>
      </c>
      <c r="K101" s="167"/>
      <c r="L101" s="167">
        <f>SUM(L102)</f>
        <v>0</v>
      </c>
      <c r="M101" s="1"/>
      <c r="N101" s="1"/>
      <c r="O101" s="1"/>
      <c r="P101" s="1"/>
      <c r="Q101" s="1"/>
      <c r="R101" s="1"/>
    </row>
    <row r="102" spans="1:18" ht="38.25">
      <c r="A102" s="276"/>
      <c r="B102" s="278">
        <v>75702</v>
      </c>
      <c r="C102" s="87"/>
      <c r="D102" s="95" t="s">
        <v>117</v>
      </c>
      <c r="E102" s="163">
        <f>SUM(E103:E104)</f>
        <v>161000</v>
      </c>
      <c r="F102" s="248">
        <f>SUM(F103:F104)</f>
        <v>161000</v>
      </c>
      <c r="G102" s="248"/>
      <c r="H102" s="236"/>
      <c r="I102" s="163"/>
      <c r="J102" s="163">
        <f>+SUM(J103:J104)</f>
        <v>160000</v>
      </c>
      <c r="K102" s="157"/>
      <c r="L102" s="163">
        <f>SUM(L103:L104)</f>
        <v>0</v>
      </c>
      <c r="M102" s="1"/>
      <c r="N102" s="1"/>
      <c r="O102" s="1"/>
      <c r="P102" s="1"/>
      <c r="Q102" s="1"/>
      <c r="R102" s="1"/>
    </row>
    <row r="103" spans="1:18" ht="12.75">
      <c r="A103" s="276"/>
      <c r="B103" s="276"/>
      <c r="C103" s="50">
        <v>4300</v>
      </c>
      <c r="D103" s="62" t="s">
        <v>80</v>
      </c>
      <c r="E103" s="202">
        <v>1000</v>
      </c>
      <c r="F103" s="201">
        <v>1000</v>
      </c>
      <c r="G103" s="201"/>
      <c r="H103" s="222"/>
      <c r="I103" s="202"/>
      <c r="J103" s="202"/>
      <c r="K103" s="202"/>
      <c r="L103" s="202"/>
      <c r="M103" s="1"/>
      <c r="N103" s="1"/>
      <c r="O103" s="1"/>
      <c r="P103" s="1"/>
      <c r="Q103" s="1"/>
      <c r="R103" s="1"/>
    </row>
    <row r="104" spans="1:18" ht="63.75">
      <c r="A104" s="277"/>
      <c r="B104" s="277"/>
      <c r="C104" s="14">
        <v>8110</v>
      </c>
      <c r="D104" s="61" t="s">
        <v>259</v>
      </c>
      <c r="E104" s="149">
        <v>160000</v>
      </c>
      <c r="F104" s="205">
        <v>160000</v>
      </c>
      <c r="G104" s="205"/>
      <c r="H104" s="221"/>
      <c r="I104" s="149"/>
      <c r="J104" s="149">
        <v>160000</v>
      </c>
      <c r="K104" s="149"/>
      <c r="L104" s="149"/>
      <c r="M104" s="1"/>
      <c r="N104" s="1"/>
      <c r="O104" s="1"/>
      <c r="P104" s="1"/>
      <c r="Q104" s="1"/>
      <c r="R104" s="1"/>
    </row>
    <row r="105" spans="1:18" ht="12.75">
      <c r="A105" s="290">
        <v>758</v>
      </c>
      <c r="B105" s="147"/>
      <c r="C105" s="77"/>
      <c r="D105" s="78" t="s">
        <v>118</v>
      </c>
      <c r="E105" s="252">
        <f>SUM(E106)</f>
        <v>208920</v>
      </c>
      <c r="F105" s="253">
        <f>SUM(F106)</f>
        <v>208920</v>
      </c>
      <c r="G105" s="253"/>
      <c r="H105" s="254"/>
      <c r="I105" s="252"/>
      <c r="J105" s="252"/>
      <c r="K105" s="252"/>
      <c r="L105" s="252">
        <f>SUM(L106)</f>
        <v>0</v>
      </c>
      <c r="M105" s="1"/>
      <c r="N105" s="1"/>
      <c r="O105" s="1"/>
      <c r="P105" s="1"/>
      <c r="Q105" s="1"/>
      <c r="R105" s="1"/>
    </row>
    <row r="106" spans="1:18" ht="12.75">
      <c r="A106" s="276"/>
      <c r="B106" s="278">
        <v>75818</v>
      </c>
      <c r="C106" s="87"/>
      <c r="D106" s="95" t="s">
        <v>119</v>
      </c>
      <c r="E106" s="163">
        <f>SUM(E107:E108)</f>
        <v>208920</v>
      </c>
      <c r="F106" s="248">
        <f>SUM(F107:F108)</f>
        <v>208920</v>
      </c>
      <c r="G106" s="248"/>
      <c r="H106" s="236"/>
      <c r="I106" s="163"/>
      <c r="J106" s="163"/>
      <c r="K106" s="163"/>
      <c r="L106" s="163">
        <f>SUM(L107:L108)</f>
        <v>0</v>
      </c>
      <c r="M106" s="1"/>
      <c r="N106" s="1"/>
      <c r="O106" s="1"/>
      <c r="P106" s="1"/>
      <c r="Q106" s="1"/>
      <c r="R106" s="1"/>
    </row>
    <row r="107" spans="1:18" ht="12.75">
      <c r="A107" s="276"/>
      <c r="B107" s="276"/>
      <c r="C107" s="14">
        <v>4810</v>
      </c>
      <c r="D107" s="61" t="s">
        <v>150</v>
      </c>
      <c r="E107" s="149">
        <v>80000</v>
      </c>
      <c r="F107" s="205">
        <v>80000</v>
      </c>
      <c r="G107" s="205"/>
      <c r="H107" s="221"/>
      <c r="I107" s="149"/>
      <c r="J107" s="149"/>
      <c r="K107" s="149"/>
      <c r="L107" s="149"/>
      <c r="M107" s="1"/>
      <c r="N107" s="1"/>
      <c r="O107" s="1"/>
      <c r="P107" s="1"/>
      <c r="Q107" s="1"/>
      <c r="R107" s="1"/>
    </row>
    <row r="108" spans="1:18" ht="12.75">
      <c r="A108" s="282"/>
      <c r="B108" s="282"/>
      <c r="C108" s="14">
        <v>4810</v>
      </c>
      <c r="D108" s="61" t="s">
        <v>151</v>
      </c>
      <c r="E108" s="149">
        <v>128920</v>
      </c>
      <c r="F108" s="205">
        <v>128920</v>
      </c>
      <c r="G108" s="205"/>
      <c r="H108" s="221"/>
      <c r="I108" s="149"/>
      <c r="J108" s="149"/>
      <c r="K108" s="149"/>
      <c r="L108" s="149"/>
      <c r="M108" s="1"/>
      <c r="N108" s="1"/>
      <c r="O108" s="1"/>
      <c r="P108" s="1"/>
      <c r="Q108" s="1"/>
      <c r="R108" s="1"/>
    </row>
    <row r="109" spans="1:18" ht="12.75">
      <c r="A109" s="280">
        <v>801</v>
      </c>
      <c r="B109" s="146"/>
      <c r="C109" s="72"/>
      <c r="D109" s="73" t="s">
        <v>120</v>
      </c>
      <c r="E109" s="167">
        <f>SUM(E110,E132,E141,E162,E168,E170,E174,E184,)</f>
        <v>4759165</v>
      </c>
      <c r="F109" s="251">
        <f>SUM(F110,F132,F141,F162,F168,F170,F174,F184)</f>
        <v>4667661</v>
      </c>
      <c r="G109" s="251">
        <f>SUM(G110,G132,G141,G162,G168,G170,G174,G184)</f>
        <v>2779462</v>
      </c>
      <c r="H109" s="255">
        <f>SUM(H110,H132,H141,H162,H168,H170,H174,H184)</f>
        <v>522172</v>
      </c>
      <c r="I109" s="167"/>
      <c r="J109" s="167"/>
      <c r="K109" s="167"/>
      <c r="L109" s="167">
        <f>SUM(L110,L132,L141,L162,L168,L170,L174,L184)</f>
        <v>91504</v>
      </c>
      <c r="M109" s="1"/>
      <c r="N109" s="1"/>
      <c r="O109" s="1"/>
      <c r="P109" s="1"/>
      <c r="Q109" s="1"/>
      <c r="R109" s="1"/>
    </row>
    <row r="110" spans="1:12" ht="12.75">
      <c r="A110" s="276"/>
      <c r="B110" s="278">
        <v>80101</v>
      </c>
      <c r="C110" s="87"/>
      <c r="D110" s="95" t="s">
        <v>121</v>
      </c>
      <c r="E110" s="163">
        <f>SUM(E111:E131)</f>
        <v>2747070</v>
      </c>
      <c r="F110" s="248">
        <f>SUM(F111:F131)</f>
        <v>2655566</v>
      </c>
      <c r="G110" s="248">
        <f>SUM(G111:G131)</f>
        <v>1771477</v>
      </c>
      <c r="H110" s="256">
        <f>SUM(H111:H131)</f>
        <v>331221</v>
      </c>
      <c r="I110" s="163"/>
      <c r="J110" s="163"/>
      <c r="K110" s="163"/>
      <c r="L110" s="163">
        <f>SUM(L111:L131)</f>
        <v>91504</v>
      </c>
    </row>
    <row r="111" spans="1:12" ht="25.5">
      <c r="A111" s="276"/>
      <c r="B111" s="276"/>
      <c r="C111" s="14">
        <v>3020</v>
      </c>
      <c r="D111" s="61" t="s">
        <v>97</v>
      </c>
      <c r="E111" s="149">
        <v>146072</v>
      </c>
      <c r="F111" s="205">
        <v>146072</v>
      </c>
      <c r="G111" s="205"/>
      <c r="H111" s="213"/>
      <c r="I111" s="149"/>
      <c r="J111" s="149"/>
      <c r="K111" s="149"/>
      <c r="L111" s="149"/>
    </row>
    <row r="112" spans="1:12" ht="25.5">
      <c r="A112" s="276"/>
      <c r="B112" s="276"/>
      <c r="C112" s="14">
        <v>4010</v>
      </c>
      <c r="D112" s="61" t="s">
        <v>87</v>
      </c>
      <c r="E112" s="205">
        <v>1652430</v>
      </c>
      <c r="F112" s="205">
        <v>1652430</v>
      </c>
      <c r="G112" s="205">
        <v>1652430</v>
      </c>
      <c r="H112" s="213"/>
      <c r="I112" s="149"/>
      <c r="J112" s="149"/>
      <c r="K112" s="149"/>
      <c r="L112" s="149"/>
    </row>
    <row r="113" spans="1:13" ht="12.75">
      <c r="A113" s="276"/>
      <c r="B113" s="276"/>
      <c r="C113" s="14">
        <v>4040</v>
      </c>
      <c r="D113" s="61" t="s">
        <v>88</v>
      </c>
      <c r="E113" s="205">
        <v>116047</v>
      </c>
      <c r="F113" s="205">
        <v>116047</v>
      </c>
      <c r="G113" s="205">
        <v>116047</v>
      </c>
      <c r="H113" s="213"/>
      <c r="I113" s="149"/>
      <c r="J113" s="149"/>
      <c r="K113" s="149"/>
      <c r="L113" s="149"/>
      <c r="M113" s="54"/>
    </row>
    <row r="114" spans="1:13" ht="25.5">
      <c r="A114" s="276"/>
      <c r="B114" s="276"/>
      <c r="C114" s="14">
        <v>4110</v>
      </c>
      <c r="D114" s="61" t="s">
        <v>89</v>
      </c>
      <c r="E114" s="205">
        <v>285207</v>
      </c>
      <c r="F114" s="205">
        <v>285207</v>
      </c>
      <c r="G114" s="205"/>
      <c r="H114" s="213">
        <v>285207</v>
      </c>
      <c r="I114" s="149"/>
      <c r="J114" s="149"/>
      <c r="K114" s="149"/>
      <c r="L114" s="149"/>
      <c r="M114" s="54"/>
    </row>
    <row r="115" spans="1:12" ht="12.75">
      <c r="A115" s="276"/>
      <c r="B115" s="276"/>
      <c r="C115" s="14">
        <v>4120</v>
      </c>
      <c r="D115" s="61" t="s">
        <v>90</v>
      </c>
      <c r="E115" s="205">
        <v>46014</v>
      </c>
      <c r="F115" s="205">
        <v>46014</v>
      </c>
      <c r="G115" s="205"/>
      <c r="H115" s="213">
        <v>46014</v>
      </c>
      <c r="I115" s="149"/>
      <c r="J115" s="149"/>
      <c r="K115" s="149"/>
      <c r="L115" s="149"/>
    </row>
    <row r="116" spans="1:12" ht="12.75">
      <c r="A116" s="276"/>
      <c r="B116" s="276"/>
      <c r="C116" s="50">
        <v>4170</v>
      </c>
      <c r="D116" s="64" t="s">
        <v>98</v>
      </c>
      <c r="E116" s="250">
        <v>3000</v>
      </c>
      <c r="F116" s="250">
        <v>3000</v>
      </c>
      <c r="G116" s="250">
        <v>3000</v>
      </c>
      <c r="H116" s="257"/>
      <c r="I116" s="212"/>
      <c r="J116" s="212"/>
      <c r="K116" s="212"/>
      <c r="L116" s="212"/>
    </row>
    <row r="117" spans="1:12" ht="12.75">
      <c r="A117" s="276"/>
      <c r="B117" s="276"/>
      <c r="C117" s="14">
        <v>4210</v>
      </c>
      <c r="D117" s="61" t="s">
        <v>79</v>
      </c>
      <c r="E117" s="205">
        <v>90000</v>
      </c>
      <c r="F117" s="205">
        <v>90000</v>
      </c>
      <c r="G117" s="205"/>
      <c r="H117" s="213"/>
      <c r="I117" s="149"/>
      <c r="J117" s="149"/>
      <c r="K117" s="149"/>
      <c r="L117" s="149"/>
    </row>
    <row r="118" spans="1:12" ht="25.5">
      <c r="A118" s="276"/>
      <c r="B118" s="276"/>
      <c r="C118" s="14">
        <v>4240</v>
      </c>
      <c r="D118" s="61" t="s">
        <v>122</v>
      </c>
      <c r="E118" s="205">
        <v>4500</v>
      </c>
      <c r="F118" s="205">
        <v>4500</v>
      </c>
      <c r="G118" s="205"/>
      <c r="H118" s="213"/>
      <c r="I118" s="149"/>
      <c r="J118" s="149"/>
      <c r="K118" s="149"/>
      <c r="L118" s="149"/>
    </row>
    <row r="119" spans="1:12" ht="12.75">
      <c r="A119" s="276"/>
      <c r="B119" s="276"/>
      <c r="C119" s="14">
        <v>4260</v>
      </c>
      <c r="D119" s="61" t="s">
        <v>99</v>
      </c>
      <c r="E119" s="205">
        <v>30000</v>
      </c>
      <c r="F119" s="205">
        <v>30000</v>
      </c>
      <c r="G119" s="205"/>
      <c r="H119" s="213"/>
      <c r="I119" s="149"/>
      <c r="J119" s="149"/>
      <c r="K119" s="149"/>
      <c r="L119" s="149"/>
    </row>
    <row r="120" spans="1:12" ht="12.75">
      <c r="A120" s="276"/>
      <c r="B120" s="276"/>
      <c r="C120" s="14">
        <v>4270</v>
      </c>
      <c r="D120" s="61" t="s">
        <v>100</v>
      </c>
      <c r="E120" s="205">
        <v>105387</v>
      </c>
      <c r="F120" s="205">
        <v>105387</v>
      </c>
      <c r="G120" s="205"/>
      <c r="H120" s="213"/>
      <c r="I120" s="149"/>
      <c r="J120" s="149"/>
      <c r="K120" s="149"/>
      <c r="L120" s="149"/>
    </row>
    <row r="121" spans="1:12" ht="12.75">
      <c r="A121" s="276"/>
      <c r="B121" s="276"/>
      <c r="C121" s="14">
        <v>4280</v>
      </c>
      <c r="D121" s="61" t="s">
        <v>101</v>
      </c>
      <c r="E121" s="205">
        <v>2100</v>
      </c>
      <c r="F121" s="205">
        <v>2100</v>
      </c>
      <c r="G121" s="205"/>
      <c r="H121" s="213"/>
      <c r="I121" s="149"/>
      <c r="J121" s="149"/>
      <c r="K121" s="149"/>
      <c r="L121" s="149"/>
    </row>
    <row r="122" spans="1:12" ht="12.75">
      <c r="A122" s="276"/>
      <c r="B122" s="276"/>
      <c r="C122" s="50">
        <v>4300</v>
      </c>
      <c r="D122" s="64" t="s">
        <v>80</v>
      </c>
      <c r="E122" s="250">
        <v>28000</v>
      </c>
      <c r="F122" s="250">
        <v>28000</v>
      </c>
      <c r="G122" s="250"/>
      <c r="H122" s="257"/>
      <c r="I122" s="212"/>
      <c r="J122" s="212"/>
      <c r="K122" s="212"/>
      <c r="L122" s="212"/>
    </row>
    <row r="123" spans="1:12" ht="25.5">
      <c r="A123" s="276"/>
      <c r="B123" s="276"/>
      <c r="C123" s="14">
        <v>4350</v>
      </c>
      <c r="D123" s="61" t="s">
        <v>102</v>
      </c>
      <c r="E123" s="205">
        <v>1200</v>
      </c>
      <c r="F123" s="205">
        <v>1200</v>
      </c>
      <c r="G123" s="205"/>
      <c r="H123" s="213"/>
      <c r="I123" s="149"/>
      <c r="J123" s="149"/>
      <c r="K123" s="149"/>
      <c r="L123" s="149"/>
    </row>
    <row r="124" spans="1:12" ht="38.25">
      <c r="A124" s="276"/>
      <c r="B124" s="276"/>
      <c r="C124" s="14">
        <v>4370</v>
      </c>
      <c r="D124" s="61" t="s">
        <v>94</v>
      </c>
      <c r="E124" s="205">
        <v>4000</v>
      </c>
      <c r="F124" s="205">
        <v>4000</v>
      </c>
      <c r="G124" s="205"/>
      <c r="H124" s="213"/>
      <c r="I124" s="149"/>
      <c r="J124" s="149"/>
      <c r="K124" s="149"/>
      <c r="L124" s="149"/>
    </row>
    <row r="125" spans="1:12" ht="12.75">
      <c r="A125" s="276"/>
      <c r="B125" s="276"/>
      <c r="C125" s="14">
        <v>4410</v>
      </c>
      <c r="D125" s="61" t="s">
        <v>95</v>
      </c>
      <c r="E125" s="205">
        <v>3700</v>
      </c>
      <c r="F125" s="205">
        <v>3700</v>
      </c>
      <c r="G125" s="205"/>
      <c r="H125" s="213"/>
      <c r="I125" s="149"/>
      <c r="J125" s="149"/>
      <c r="K125" s="149"/>
      <c r="L125" s="149"/>
    </row>
    <row r="126" spans="1:12" ht="12.75">
      <c r="A126" s="276"/>
      <c r="B126" s="276"/>
      <c r="C126" s="14">
        <v>4430</v>
      </c>
      <c r="D126" s="61" t="s">
        <v>84</v>
      </c>
      <c r="E126" s="205">
        <v>6100</v>
      </c>
      <c r="F126" s="205">
        <v>6100</v>
      </c>
      <c r="G126" s="205"/>
      <c r="H126" s="213"/>
      <c r="I126" s="149"/>
      <c r="J126" s="149"/>
      <c r="K126" s="149"/>
      <c r="L126" s="149"/>
    </row>
    <row r="127" spans="1:12" ht="25.5">
      <c r="A127" s="276"/>
      <c r="B127" s="276"/>
      <c r="C127" s="14">
        <v>4440</v>
      </c>
      <c r="D127" s="61" t="s">
        <v>91</v>
      </c>
      <c r="E127" s="205">
        <v>112809</v>
      </c>
      <c r="F127" s="205">
        <v>112809</v>
      </c>
      <c r="G127" s="205"/>
      <c r="H127" s="213"/>
      <c r="I127" s="149"/>
      <c r="J127" s="149"/>
      <c r="K127" s="149"/>
      <c r="L127" s="149"/>
    </row>
    <row r="128" spans="1:12" ht="38.25">
      <c r="A128" s="276"/>
      <c r="B128" s="276"/>
      <c r="C128" s="14">
        <v>4700</v>
      </c>
      <c r="D128" s="61" t="s">
        <v>106</v>
      </c>
      <c r="E128" s="205">
        <v>2100</v>
      </c>
      <c r="F128" s="205">
        <v>2100</v>
      </c>
      <c r="G128" s="205"/>
      <c r="H128" s="213"/>
      <c r="I128" s="149"/>
      <c r="J128" s="149"/>
      <c r="K128" s="149"/>
      <c r="L128" s="149"/>
    </row>
    <row r="129" spans="1:12" ht="38.25">
      <c r="A129" s="276"/>
      <c r="B129" s="276"/>
      <c r="C129" s="14">
        <v>4740</v>
      </c>
      <c r="D129" s="61" t="s">
        <v>123</v>
      </c>
      <c r="E129" s="205">
        <v>900</v>
      </c>
      <c r="F129" s="205">
        <v>900</v>
      </c>
      <c r="G129" s="205"/>
      <c r="H129" s="213"/>
      <c r="I129" s="149"/>
      <c r="J129" s="149"/>
      <c r="K129" s="149"/>
      <c r="L129" s="149"/>
    </row>
    <row r="130" spans="1:12" ht="38.25">
      <c r="A130" s="276"/>
      <c r="B130" s="276"/>
      <c r="C130" s="14">
        <v>4750</v>
      </c>
      <c r="D130" s="61" t="s">
        <v>108</v>
      </c>
      <c r="E130" s="205">
        <v>16000</v>
      </c>
      <c r="F130" s="205">
        <v>16000</v>
      </c>
      <c r="G130" s="205"/>
      <c r="H130" s="213"/>
      <c r="I130" s="149"/>
      <c r="J130" s="149"/>
      <c r="K130" s="149"/>
      <c r="L130" s="149"/>
    </row>
    <row r="131" spans="1:12" ht="25.5">
      <c r="A131" s="276"/>
      <c r="B131" s="277"/>
      <c r="C131" s="14">
        <v>6050</v>
      </c>
      <c r="D131" s="28" t="s">
        <v>81</v>
      </c>
      <c r="E131" s="205">
        <v>91504</v>
      </c>
      <c r="F131" s="205"/>
      <c r="G131" s="205"/>
      <c r="H131" s="213"/>
      <c r="I131" s="149"/>
      <c r="J131" s="149"/>
      <c r="K131" s="149"/>
      <c r="L131" s="149">
        <v>91504</v>
      </c>
    </row>
    <row r="132" spans="1:12" ht="25.5">
      <c r="A132" s="276"/>
      <c r="B132" s="278">
        <v>80103</v>
      </c>
      <c r="C132" s="87"/>
      <c r="D132" s="95" t="s">
        <v>124</v>
      </c>
      <c r="E132" s="248">
        <f>SUM(E133:E140)</f>
        <v>206422</v>
      </c>
      <c r="F132" s="248">
        <f>SUM(F133:F140)</f>
        <v>206422</v>
      </c>
      <c r="G132" s="248">
        <f>SUM(G133:G140)</f>
        <v>149938</v>
      </c>
      <c r="H132" s="256">
        <f>SUM(H133:H140)</f>
        <v>28869</v>
      </c>
      <c r="I132" s="163"/>
      <c r="J132" s="163"/>
      <c r="K132" s="163"/>
      <c r="L132" s="163">
        <f>SUM(L133:L140)</f>
        <v>0</v>
      </c>
    </row>
    <row r="133" spans="1:12" ht="25.5">
      <c r="A133" s="276"/>
      <c r="B133" s="276"/>
      <c r="C133" s="50">
        <v>3020</v>
      </c>
      <c r="D133" s="61" t="s">
        <v>97</v>
      </c>
      <c r="E133" s="205">
        <v>16311</v>
      </c>
      <c r="F133" s="205">
        <v>16311</v>
      </c>
      <c r="G133" s="205"/>
      <c r="H133" s="213"/>
      <c r="I133" s="149"/>
      <c r="J133" s="149"/>
      <c r="K133" s="149"/>
      <c r="L133" s="149"/>
    </row>
    <row r="134" spans="1:12" ht="25.5">
      <c r="A134" s="276"/>
      <c r="B134" s="276"/>
      <c r="C134" s="14">
        <v>4010</v>
      </c>
      <c r="D134" s="61" t="s">
        <v>87</v>
      </c>
      <c r="E134" s="205">
        <v>139460</v>
      </c>
      <c r="F134" s="205">
        <v>139460</v>
      </c>
      <c r="G134" s="205">
        <v>139460</v>
      </c>
      <c r="H134" s="213"/>
      <c r="I134" s="149"/>
      <c r="J134" s="149"/>
      <c r="K134" s="149"/>
      <c r="L134" s="149"/>
    </row>
    <row r="135" spans="1:12" ht="12.75">
      <c r="A135" s="276"/>
      <c r="B135" s="276"/>
      <c r="C135" s="14">
        <v>4040</v>
      </c>
      <c r="D135" s="61" t="s">
        <v>88</v>
      </c>
      <c r="E135" s="205">
        <v>10478</v>
      </c>
      <c r="F135" s="205">
        <v>10478</v>
      </c>
      <c r="G135" s="205">
        <v>10478</v>
      </c>
      <c r="H135" s="213"/>
      <c r="I135" s="149"/>
      <c r="J135" s="149"/>
      <c r="K135" s="149"/>
      <c r="L135" s="149"/>
    </row>
    <row r="136" spans="1:12" ht="12.75" customHeight="1">
      <c r="A136" s="276"/>
      <c r="B136" s="276"/>
      <c r="C136" s="29">
        <v>4110</v>
      </c>
      <c r="D136" s="63" t="s">
        <v>89</v>
      </c>
      <c r="E136" s="211">
        <v>24866</v>
      </c>
      <c r="F136" s="211">
        <v>24866</v>
      </c>
      <c r="G136" s="211"/>
      <c r="H136" s="258">
        <v>24866</v>
      </c>
      <c r="I136" s="165"/>
      <c r="J136" s="165"/>
      <c r="K136" s="165"/>
      <c r="L136" s="165"/>
    </row>
    <row r="137" spans="1:12" ht="12.75">
      <c r="A137" s="276"/>
      <c r="B137" s="276"/>
      <c r="C137" s="14">
        <v>4120</v>
      </c>
      <c r="D137" s="61" t="s">
        <v>90</v>
      </c>
      <c r="E137" s="205">
        <v>4003</v>
      </c>
      <c r="F137" s="205">
        <v>4003</v>
      </c>
      <c r="G137" s="205"/>
      <c r="H137" s="213">
        <v>4003</v>
      </c>
      <c r="I137" s="149"/>
      <c r="J137" s="149"/>
      <c r="K137" s="149"/>
      <c r="L137" s="149"/>
    </row>
    <row r="138" spans="1:12" ht="25.5">
      <c r="A138" s="276"/>
      <c r="B138" s="276"/>
      <c r="C138" s="14">
        <v>4240</v>
      </c>
      <c r="D138" s="61" t="s">
        <v>122</v>
      </c>
      <c r="E138" s="205">
        <v>1500</v>
      </c>
      <c r="F138" s="205">
        <v>1500</v>
      </c>
      <c r="G138" s="205"/>
      <c r="H138" s="213"/>
      <c r="I138" s="149"/>
      <c r="J138" s="149"/>
      <c r="K138" s="149"/>
      <c r="L138" s="149"/>
    </row>
    <row r="139" spans="1:12" ht="12.75">
      <c r="A139" s="276"/>
      <c r="B139" s="276"/>
      <c r="C139" s="14">
        <v>4280</v>
      </c>
      <c r="D139" s="61" t="s">
        <v>101</v>
      </c>
      <c r="E139" s="205">
        <v>220</v>
      </c>
      <c r="F139" s="205">
        <v>220</v>
      </c>
      <c r="G139" s="205"/>
      <c r="H139" s="213"/>
      <c r="I139" s="149"/>
      <c r="J139" s="149"/>
      <c r="K139" s="149"/>
      <c r="L139" s="149"/>
    </row>
    <row r="140" spans="1:12" ht="25.5">
      <c r="A140" s="276"/>
      <c r="B140" s="277"/>
      <c r="C140" s="14">
        <v>4440</v>
      </c>
      <c r="D140" s="61" t="s">
        <v>91</v>
      </c>
      <c r="E140" s="205">
        <v>9584</v>
      </c>
      <c r="F140" s="205">
        <v>9584</v>
      </c>
      <c r="G140" s="205"/>
      <c r="H140" s="213"/>
      <c r="I140" s="149"/>
      <c r="J140" s="149"/>
      <c r="K140" s="149"/>
      <c r="L140" s="149"/>
    </row>
    <row r="141" spans="1:12" ht="12.75">
      <c r="A141" s="276"/>
      <c r="B141" s="278">
        <v>80110</v>
      </c>
      <c r="C141" s="87"/>
      <c r="D141" s="95" t="s">
        <v>125</v>
      </c>
      <c r="E141" s="248">
        <f>SUM(E142:E161)</f>
        <v>1140159</v>
      </c>
      <c r="F141" s="248">
        <f>SUM(F142:F161)</f>
        <v>1140159</v>
      </c>
      <c r="G141" s="248">
        <f>SUM(G142:G161)</f>
        <v>787951</v>
      </c>
      <c r="H141" s="256">
        <f>SUM(H142:H161)</f>
        <v>150278</v>
      </c>
      <c r="I141" s="163"/>
      <c r="J141" s="163"/>
      <c r="K141" s="163"/>
      <c r="L141" s="163">
        <f>SUM(L142:L161)</f>
        <v>0</v>
      </c>
    </row>
    <row r="142" spans="1:12" ht="25.5">
      <c r="A142" s="276"/>
      <c r="B142" s="276"/>
      <c r="C142" s="14">
        <v>3020</v>
      </c>
      <c r="D142" s="61" t="s">
        <v>97</v>
      </c>
      <c r="E142" s="205">
        <v>63787</v>
      </c>
      <c r="F142" s="205">
        <v>63787</v>
      </c>
      <c r="G142" s="205"/>
      <c r="H142" s="213"/>
      <c r="I142" s="149"/>
      <c r="J142" s="149"/>
      <c r="K142" s="149"/>
      <c r="L142" s="149"/>
    </row>
    <row r="143" spans="1:12" ht="25.5">
      <c r="A143" s="276"/>
      <c r="B143" s="276"/>
      <c r="C143" s="14">
        <v>4010</v>
      </c>
      <c r="D143" s="61" t="s">
        <v>87</v>
      </c>
      <c r="E143" s="205">
        <v>732058</v>
      </c>
      <c r="F143" s="201">
        <v>732058</v>
      </c>
      <c r="G143" s="201">
        <v>732058</v>
      </c>
      <c r="H143" s="259"/>
      <c r="I143" s="202"/>
      <c r="J143" s="202"/>
      <c r="K143" s="202"/>
      <c r="L143" s="212"/>
    </row>
    <row r="144" spans="1:12" ht="12.75">
      <c r="A144" s="276"/>
      <c r="B144" s="276"/>
      <c r="C144" s="14">
        <v>4040</v>
      </c>
      <c r="D144" s="79" t="s">
        <v>88</v>
      </c>
      <c r="E144" s="149">
        <v>54893</v>
      </c>
      <c r="F144" s="149">
        <v>54893</v>
      </c>
      <c r="G144" s="205">
        <v>54893</v>
      </c>
      <c r="H144" s="213"/>
      <c r="I144" s="149"/>
      <c r="J144" s="149"/>
      <c r="K144" s="149"/>
      <c r="L144" s="149"/>
    </row>
    <row r="145" spans="1:12" ht="12.75" customHeight="1">
      <c r="A145" s="276"/>
      <c r="B145" s="276"/>
      <c r="C145" s="50">
        <v>4110</v>
      </c>
      <c r="D145" s="80" t="s">
        <v>89</v>
      </c>
      <c r="E145" s="212">
        <v>129433</v>
      </c>
      <c r="F145" s="250">
        <v>129433</v>
      </c>
      <c r="G145" s="250"/>
      <c r="H145" s="257">
        <v>129433</v>
      </c>
      <c r="I145" s="212"/>
      <c r="J145" s="212"/>
      <c r="K145" s="212"/>
      <c r="L145" s="212"/>
    </row>
    <row r="146" spans="1:12" ht="12.75">
      <c r="A146" s="276"/>
      <c r="B146" s="276"/>
      <c r="C146" s="14">
        <v>4120</v>
      </c>
      <c r="D146" s="61" t="s">
        <v>90</v>
      </c>
      <c r="E146" s="205">
        <v>20845</v>
      </c>
      <c r="F146" s="205">
        <v>20845</v>
      </c>
      <c r="G146" s="205"/>
      <c r="H146" s="213">
        <v>20845</v>
      </c>
      <c r="I146" s="149"/>
      <c r="J146" s="149"/>
      <c r="K146" s="149"/>
      <c r="L146" s="149"/>
    </row>
    <row r="147" spans="1:12" ht="12.75">
      <c r="A147" s="276"/>
      <c r="B147" s="276"/>
      <c r="C147" s="14">
        <v>4170</v>
      </c>
      <c r="D147" s="61" t="s">
        <v>98</v>
      </c>
      <c r="E147" s="205">
        <v>1000</v>
      </c>
      <c r="F147" s="205">
        <v>1000</v>
      </c>
      <c r="G147" s="205">
        <v>1000</v>
      </c>
      <c r="H147" s="213"/>
      <c r="I147" s="149"/>
      <c r="J147" s="149"/>
      <c r="K147" s="149"/>
      <c r="L147" s="149"/>
    </row>
    <row r="148" spans="1:12" ht="12.75">
      <c r="A148" s="276"/>
      <c r="B148" s="276"/>
      <c r="C148" s="14">
        <v>4210</v>
      </c>
      <c r="D148" s="61" t="s">
        <v>79</v>
      </c>
      <c r="E148" s="205">
        <v>50000</v>
      </c>
      <c r="F148" s="205">
        <v>50000</v>
      </c>
      <c r="G148" s="205"/>
      <c r="H148" s="213"/>
      <c r="I148" s="149"/>
      <c r="J148" s="149"/>
      <c r="K148" s="149"/>
      <c r="L148" s="149"/>
    </row>
    <row r="149" spans="1:12" ht="25.5">
      <c r="A149" s="276"/>
      <c r="B149" s="276"/>
      <c r="C149" s="14">
        <v>4240</v>
      </c>
      <c r="D149" s="61" t="s">
        <v>122</v>
      </c>
      <c r="E149" s="205">
        <v>1500</v>
      </c>
      <c r="F149" s="205">
        <v>1500</v>
      </c>
      <c r="G149" s="205"/>
      <c r="H149" s="213"/>
      <c r="I149" s="149"/>
      <c r="J149" s="149"/>
      <c r="K149" s="149"/>
      <c r="L149" s="149"/>
    </row>
    <row r="150" spans="1:12" ht="12.75">
      <c r="A150" s="276"/>
      <c r="B150" s="276"/>
      <c r="C150" s="50">
        <v>4260</v>
      </c>
      <c r="D150" s="64" t="s">
        <v>99</v>
      </c>
      <c r="E150" s="250">
        <v>13500</v>
      </c>
      <c r="F150" s="250">
        <v>13500</v>
      </c>
      <c r="G150" s="250"/>
      <c r="H150" s="257"/>
      <c r="I150" s="212"/>
      <c r="J150" s="212"/>
      <c r="K150" s="212"/>
      <c r="L150" s="212"/>
    </row>
    <row r="151" spans="1:12" ht="12.75">
      <c r="A151" s="276"/>
      <c r="B151" s="276"/>
      <c r="C151" s="14">
        <v>4270</v>
      </c>
      <c r="D151" s="61" t="s">
        <v>100</v>
      </c>
      <c r="E151" s="205">
        <v>1000</v>
      </c>
      <c r="F151" s="205">
        <v>1000</v>
      </c>
      <c r="G151" s="205"/>
      <c r="H151" s="213"/>
      <c r="I151" s="149"/>
      <c r="J151" s="149"/>
      <c r="K151" s="149"/>
      <c r="L151" s="149"/>
    </row>
    <row r="152" spans="1:12" ht="12.75">
      <c r="A152" s="276"/>
      <c r="B152" s="276"/>
      <c r="C152" s="14">
        <v>4280</v>
      </c>
      <c r="D152" s="61" t="s">
        <v>101</v>
      </c>
      <c r="E152" s="205">
        <v>1000</v>
      </c>
      <c r="F152" s="205">
        <v>1000</v>
      </c>
      <c r="G152" s="205"/>
      <c r="H152" s="213"/>
      <c r="I152" s="149"/>
      <c r="J152" s="149"/>
      <c r="K152" s="149"/>
      <c r="L152" s="149"/>
    </row>
    <row r="153" spans="1:12" ht="12.75">
      <c r="A153" s="276"/>
      <c r="B153" s="276"/>
      <c r="C153" s="14">
        <v>4300</v>
      </c>
      <c r="D153" s="61" t="s">
        <v>80</v>
      </c>
      <c r="E153" s="205">
        <v>11000</v>
      </c>
      <c r="F153" s="205">
        <v>11000</v>
      </c>
      <c r="G153" s="205"/>
      <c r="H153" s="213"/>
      <c r="I153" s="149"/>
      <c r="J153" s="149"/>
      <c r="K153" s="149"/>
      <c r="L153" s="149"/>
    </row>
    <row r="154" spans="1:12" ht="25.5">
      <c r="A154" s="276"/>
      <c r="B154" s="276"/>
      <c r="C154" s="14">
        <v>4350</v>
      </c>
      <c r="D154" s="61" t="s">
        <v>102</v>
      </c>
      <c r="E154" s="205">
        <v>500</v>
      </c>
      <c r="F154" s="205">
        <v>500</v>
      </c>
      <c r="G154" s="205"/>
      <c r="H154" s="213"/>
      <c r="I154" s="149"/>
      <c r="J154" s="149"/>
      <c r="K154" s="149"/>
      <c r="L154" s="149"/>
    </row>
    <row r="155" spans="1:12" ht="38.25">
      <c r="A155" s="276"/>
      <c r="B155" s="276"/>
      <c r="C155" s="14">
        <v>4370</v>
      </c>
      <c r="D155" s="61" t="s">
        <v>94</v>
      </c>
      <c r="E155" s="205">
        <v>1500</v>
      </c>
      <c r="F155" s="205">
        <v>1500</v>
      </c>
      <c r="G155" s="205"/>
      <c r="H155" s="216"/>
      <c r="I155" s="149"/>
      <c r="J155" s="149"/>
      <c r="K155" s="149"/>
      <c r="L155" s="149"/>
    </row>
    <row r="156" spans="1:12" ht="12.75">
      <c r="A156" s="276"/>
      <c r="B156" s="276"/>
      <c r="C156" s="50">
        <v>4410</v>
      </c>
      <c r="D156" s="64" t="s">
        <v>95</v>
      </c>
      <c r="E156" s="250">
        <v>1700</v>
      </c>
      <c r="F156" s="250">
        <v>1700</v>
      </c>
      <c r="G156" s="250"/>
      <c r="H156" s="220"/>
      <c r="I156" s="212"/>
      <c r="J156" s="212"/>
      <c r="K156" s="212"/>
      <c r="L156" s="212"/>
    </row>
    <row r="157" spans="1:12" ht="12.75">
      <c r="A157" s="276"/>
      <c r="B157" s="276"/>
      <c r="C157" s="14">
        <v>4430</v>
      </c>
      <c r="D157" s="61" t="s">
        <v>84</v>
      </c>
      <c r="E157" s="205">
        <v>2000</v>
      </c>
      <c r="F157" s="205">
        <v>2000</v>
      </c>
      <c r="G157" s="205"/>
      <c r="H157" s="216"/>
      <c r="I157" s="149"/>
      <c r="J157" s="149"/>
      <c r="K157" s="149"/>
      <c r="L157" s="149"/>
    </row>
    <row r="158" spans="1:12" ht="25.5">
      <c r="A158" s="276"/>
      <c r="B158" s="276"/>
      <c r="C158" s="14">
        <v>4440</v>
      </c>
      <c r="D158" s="61" t="s">
        <v>91</v>
      </c>
      <c r="E158" s="205">
        <v>46243</v>
      </c>
      <c r="F158" s="205">
        <v>46243</v>
      </c>
      <c r="G158" s="205"/>
      <c r="H158" s="216"/>
      <c r="I158" s="149"/>
      <c r="J158" s="149"/>
      <c r="K158" s="149"/>
      <c r="L158" s="149"/>
    </row>
    <row r="159" spans="1:12" ht="38.25">
      <c r="A159" s="276"/>
      <c r="B159" s="276"/>
      <c r="C159" s="14">
        <v>4700</v>
      </c>
      <c r="D159" s="61" t="s">
        <v>106</v>
      </c>
      <c r="E159" s="205">
        <v>700</v>
      </c>
      <c r="F159" s="205">
        <v>700</v>
      </c>
      <c r="G159" s="205"/>
      <c r="H159" s="216"/>
      <c r="I159" s="149"/>
      <c r="J159" s="149"/>
      <c r="K159" s="149"/>
      <c r="L159" s="149"/>
    </row>
    <row r="160" spans="1:12" ht="38.25">
      <c r="A160" s="276"/>
      <c r="B160" s="276"/>
      <c r="C160" s="50">
        <v>4740</v>
      </c>
      <c r="D160" s="64" t="s">
        <v>107</v>
      </c>
      <c r="E160" s="250">
        <v>500</v>
      </c>
      <c r="F160" s="250">
        <v>500</v>
      </c>
      <c r="G160" s="250"/>
      <c r="H160" s="220"/>
      <c r="I160" s="212"/>
      <c r="J160" s="212"/>
      <c r="K160" s="212"/>
      <c r="L160" s="212"/>
    </row>
    <row r="161" spans="1:12" ht="38.25">
      <c r="A161" s="276"/>
      <c r="B161" s="277"/>
      <c r="C161" s="14">
        <v>4750</v>
      </c>
      <c r="D161" s="61" t="s">
        <v>108</v>
      </c>
      <c r="E161" s="205">
        <v>7000</v>
      </c>
      <c r="F161" s="205">
        <v>7000</v>
      </c>
      <c r="G161" s="205"/>
      <c r="H161" s="216"/>
      <c r="I161" s="149"/>
      <c r="J161" s="149"/>
      <c r="K161" s="149"/>
      <c r="L161" s="149"/>
    </row>
    <row r="162" spans="1:12" ht="12.75">
      <c r="A162" s="276"/>
      <c r="B162" s="278">
        <v>80113</v>
      </c>
      <c r="C162" s="96"/>
      <c r="D162" s="91" t="s">
        <v>126</v>
      </c>
      <c r="E162" s="248">
        <f>SUM(E163:E167)</f>
        <v>311300</v>
      </c>
      <c r="F162" s="248">
        <f>SUM(F163:F167)</f>
        <v>311300</v>
      </c>
      <c r="G162" s="248">
        <f>SUM(G163:G167)</f>
        <v>30000</v>
      </c>
      <c r="H162" s="237">
        <f>SUM(H163:H167)</f>
        <v>5300</v>
      </c>
      <c r="I162" s="163"/>
      <c r="J162" s="163"/>
      <c r="K162" s="163"/>
      <c r="L162" s="163">
        <f>SUM(L163:L169)</f>
        <v>0</v>
      </c>
    </row>
    <row r="163" spans="1:12" ht="12.75" customHeight="1">
      <c r="A163" s="276"/>
      <c r="B163" s="276"/>
      <c r="C163" s="57">
        <v>4110</v>
      </c>
      <c r="D163" s="81" t="s">
        <v>89</v>
      </c>
      <c r="E163" s="149">
        <v>4500</v>
      </c>
      <c r="F163" s="250">
        <v>4500</v>
      </c>
      <c r="G163" s="250"/>
      <c r="H163" s="220">
        <v>4500</v>
      </c>
      <c r="I163" s="212"/>
      <c r="J163" s="212"/>
      <c r="K163" s="212"/>
      <c r="L163" s="212"/>
    </row>
    <row r="164" spans="1:12" ht="12.75">
      <c r="A164" s="276"/>
      <c r="B164" s="276"/>
      <c r="C164" s="14">
        <v>4120</v>
      </c>
      <c r="D164" s="61" t="s">
        <v>90</v>
      </c>
      <c r="E164" s="205">
        <v>800</v>
      </c>
      <c r="F164" s="205">
        <v>800</v>
      </c>
      <c r="G164" s="205"/>
      <c r="H164" s="216">
        <v>800</v>
      </c>
      <c r="I164" s="149"/>
      <c r="J164" s="149"/>
      <c r="K164" s="149"/>
      <c r="L164" s="149"/>
    </row>
    <row r="165" spans="1:12" ht="12.75">
      <c r="A165" s="276"/>
      <c r="B165" s="276"/>
      <c r="C165" s="14">
        <v>4170</v>
      </c>
      <c r="D165" s="61" t="s">
        <v>98</v>
      </c>
      <c r="E165" s="205">
        <v>30000</v>
      </c>
      <c r="F165" s="205">
        <v>30000</v>
      </c>
      <c r="G165" s="205">
        <v>30000</v>
      </c>
      <c r="H165" s="216"/>
      <c r="I165" s="149"/>
      <c r="J165" s="149"/>
      <c r="K165" s="149"/>
      <c r="L165" s="149"/>
    </row>
    <row r="166" spans="1:12" ht="12.75">
      <c r="A166" s="276"/>
      <c r="B166" s="276"/>
      <c r="C166" s="14">
        <v>4210</v>
      </c>
      <c r="D166" s="61" t="s">
        <v>79</v>
      </c>
      <c r="E166" s="205">
        <v>6000</v>
      </c>
      <c r="F166" s="205">
        <v>6000</v>
      </c>
      <c r="G166" s="205"/>
      <c r="H166" s="216"/>
      <c r="I166" s="149"/>
      <c r="J166" s="149"/>
      <c r="K166" s="149"/>
      <c r="L166" s="149"/>
    </row>
    <row r="167" spans="1:12" ht="12.75">
      <c r="A167" s="276"/>
      <c r="B167" s="277"/>
      <c r="C167" s="14">
        <v>4300</v>
      </c>
      <c r="D167" s="61" t="s">
        <v>80</v>
      </c>
      <c r="E167" s="205">
        <v>270000</v>
      </c>
      <c r="F167" s="205">
        <v>270000</v>
      </c>
      <c r="G167" s="205"/>
      <c r="H167" s="216"/>
      <c r="I167" s="149"/>
      <c r="J167" s="149"/>
      <c r="K167" s="149"/>
      <c r="L167" s="149"/>
    </row>
    <row r="168" spans="1:12" ht="12.75">
      <c r="A168" s="276"/>
      <c r="B168" s="278">
        <v>80145</v>
      </c>
      <c r="C168" s="87"/>
      <c r="D168" s="95" t="s">
        <v>127</v>
      </c>
      <c r="E168" s="248">
        <f>SUM(E169)</f>
        <v>500</v>
      </c>
      <c r="F168" s="248">
        <f>SUM(F169)</f>
        <v>500</v>
      </c>
      <c r="G168" s="248">
        <f>SUM(G169)</f>
        <v>500</v>
      </c>
      <c r="H168" s="237"/>
      <c r="I168" s="163"/>
      <c r="J168" s="163"/>
      <c r="K168" s="163"/>
      <c r="L168" s="163"/>
    </row>
    <row r="169" spans="1:12" ht="12.75">
      <c r="A169" s="276"/>
      <c r="B169" s="277"/>
      <c r="C169" s="14">
        <v>4170</v>
      </c>
      <c r="D169" s="61" t="s">
        <v>98</v>
      </c>
      <c r="E169" s="205">
        <v>500</v>
      </c>
      <c r="F169" s="205">
        <v>500</v>
      </c>
      <c r="G169" s="205">
        <v>500</v>
      </c>
      <c r="H169" s="216"/>
      <c r="I169" s="149"/>
      <c r="J169" s="149"/>
      <c r="K169" s="149"/>
      <c r="L169" s="149"/>
    </row>
    <row r="170" spans="1:12" ht="25.5">
      <c r="A170" s="276"/>
      <c r="B170" s="278">
        <v>80146</v>
      </c>
      <c r="C170" s="87"/>
      <c r="D170" s="95" t="s">
        <v>128</v>
      </c>
      <c r="E170" s="248">
        <f>SUM(E171:E173)</f>
        <v>20600</v>
      </c>
      <c r="F170" s="248">
        <f>SUM(F171:F173)</f>
        <v>20600</v>
      </c>
      <c r="G170" s="248">
        <f>SUM(G171:G173)</f>
        <v>0</v>
      </c>
      <c r="H170" s="237">
        <f>SUM(H171:H173)</f>
        <v>0</v>
      </c>
      <c r="I170" s="163"/>
      <c r="J170" s="163"/>
      <c r="K170" s="163"/>
      <c r="L170" s="163">
        <f>SUM(L171:L173)</f>
        <v>0</v>
      </c>
    </row>
    <row r="171" spans="1:12" ht="12.75">
      <c r="A171" s="276"/>
      <c r="B171" s="276"/>
      <c r="C171" s="50">
        <v>4300</v>
      </c>
      <c r="D171" s="40" t="s">
        <v>80</v>
      </c>
      <c r="E171" s="250">
        <v>14660</v>
      </c>
      <c r="F171" s="250">
        <v>14660</v>
      </c>
      <c r="G171" s="250"/>
      <c r="H171" s="220"/>
      <c r="I171" s="212"/>
      <c r="J171" s="212"/>
      <c r="K171" s="212"/>
      <c r="L171" s="212"/>
    </row>
    <row r="172" spans="1:12" ht="12.75">
      <c r="A172" s="276"/>
      <c r="B172" s="276"/>
      <c r="C172" s="57">
        <v>4410</v>
      </c>
      <c r="D172" s="61" t="s">
        <v>95</v>
      </c>
      <c r="E172" s="205">
        <v>3440</v>
      </c>
      <c r="F172" s="205">
        <v>3440</v>
      </c>
      <c r="G172" s="205"/>
      <c r="H172" s="216"/>
      <c r="I172" s="149"/>
      <c r="J172" s="149"/>
      <c r="K172" s="149"/>
      <c r="L172" s="149"/>
    </row>
    <row r="173" spans="1:12" ht="38.25">
      <c r="A173" s="276"/>
      <c r="B173" s="277"/>
      <c r="C173" s="14">
        <v>4700</v>
      </c>
      <c r="D173" s="61" t="s">
        <v>106</v>
      </c>
      <c r="E173" s="205">
        <v>2500</v>
      </c>
      <c r="F173" s="205">
        <v>2500</v>
      </c>
      <c r="G173" s="205"/>
      <c r="H173" s="216"/>
      <c r="I173" s="149"/>
      <c r="J173" s="149"/>
      <c r="K173" s="149"/>
      <c r="L173" s="149"/>
    </row>
    <row r="174" spans="1:12" ht="12.75">
      <c r="A174" s="276"/>
      <c r="B174" s="278">
        <v>80148</v>
      </c>
      <c r="C174" s="87"/>
      <c r="D174" s="95" t="s">
        <v>231</v>
      </c>
      <c r="E174" s="248">
        <f>SUM(E175:E183)</f>
        <v>63689</v>
      </c>
      <c r="F174" s="248">
        <f>SUM(F175:F183)</f>
        <v>63689</v>
      </c>
      <c r="G174" s="248">
        <f>SUM(G175:G183)</f>
        <v>39596</v>
      </c>
      <c r="H174" s="237">
        <f>SUM(H175:H183)</f>
        <v>6504</v>
      </c>
      <c r="I174" s="149"/>
      <c r="J174" s="149"/>
      <c r="K174" s="149"/>
      <c r="L174" s="149">
        <f>SUM(L175:L183)</f>
        <v>0</v>
      </c>
    </row>
    <row r="175" spans="1:12" ht="24" customHeight="1">
      <c r="A175" s="276"/>
      <c r="B175" s="276"/>
      <c r="C175" s="14">
        <v>4010</v>
      </c>
      <c r="D175" s="61" t="s">
        <v>87</v>
      </c>
      <c r="E175" s="205">
        <v>37940</v>
      </c>
      <c r="F175" s="205">
        <v>37940</v>
      </c>
      <c r="G175" s="205">
        <v>37940</v>
      </c>
      <c r="H175" s="216"/>
      <c r="I175" s="149"/>
      <c r="J175" s="149"/>
      <c r="K175" s="149"/>
      <c r="L175" s="149"/>
    </row>
    <row r="176" spans="1:12" ht="12.75">
      <c r="A176" s="276"/>
      <c r="B176" s="276"/>
      <c r="C176" s="14">
        <v>4040</v>
      </c>
      <c r="D176" s="79" t="s">
        <v>88</v>
      </c>
      <c r="E176" s="205">
        <v>1656</v>
      </c>
      <c r="F176" s="205">
        <v>1656</v>
      </c>
      <c r="G176" s="205">
        <v>1656</v>
      </c>
      <c r="H176" s="216"/>
      <c r="I176" s="149"/>
      <c r="J176" s="149"/>
      <c r="K176" s="149"/>
      <c r="L176" s="149"/>
    </row>
    <row r="177" spans="1:12" ht="15" customHeight="1">
      <c r="A177" s="276"/>
      <c r="B177" s="276"/>
      <c r="C177" s="14">
        <v>4110</v>
      </c>
      <c r="D177" s="80" t="s">
        <v>89</v>
      </c>
      <c r="E177" s="205">
        <v>5553</v>
      </c>
      <c r="F177" s="205">
        <v>5553</v>
      </c>
      <c r="G177" s="205"/>
      <c r="H177" s="216">
        <v>5553</v>
      </c>
      <c r="I177" s="149"/>
      <c r="J177" s="149"/>
      <c r="K177" s="149"/>
      <c r="L177" s="149"/>
    </row>
    <row r="178" spans="1:12" ht="12.75">
      <c r="A178" s="276"/>
      <c r="B178" s="276"/>
      <c r="C178" s="14">
        <v>4120</v>
      </c>
      <c r="D178" s="61" t="s">
        <v>90</v>
      </c>
      <c r="E178" s="205">
        <v>951</v>
      </c>
      <c r="F178" s="205">
        <v>951</v>
      </c>
      <c r="G178" s="205"/>
      <c r="H178" s="216">
        <v>951</v>
      </c>
      <c r="I178" s="149"/>
      <c r="J178" s="149"/>
      <c r="K178" s="149"/>
      <c r="L178" s="149"/>
    </row>
    <row r="179" spans="1:12" ht="12.75">
      <c r="A179" s="276"/>
      <c r="B179" s="276"/>
      <c r="C179" s="14">
        <v>4210</v>
      </c>
      <c r="D179" s="61" t="s">
        <v>79</v>
      </c>
      <c r="E179" s="205">
        <v>1600</v>
      </c>
      <c r="F179" s="205">
        <v>1600</v>
      </c>
      <c r="G179" s="205"/>
      <c r="H179" s="216"/>
      <c r="I179" s="149"/>
      <c r="J179" s="149"/>
      <c r="K179" s="149"/>
      <c r="L179" s="149"/>
    </row>
    <row r="180" spans="1:12" ht="12.75">
      <c r="A180" s="276"/>
      <c r="B180" s="276"/>
      <c r="C180" s="14">
        <v>4220</v>
      </c>
      <c r="D180" s="61" t="s">
        <v>255</v>
      </c>
      <c r="E180" s="205">
        <v>12000</v>
      </c>
      <c r="F180" s="205">
        <v>12000</v>
      </c>
      <c r="G180" s="205"/>
      <c r="H180" s="216"/>
      <c r="I180" s="149"/>
      <c r="J180" s="149"/>
      <c r="K180" s="149"/>
      <c r="L180" s="149"/>
    </row>
    <row r="181" spans="1:12" ht="12.75">
      <c r="A181" s="276"/>
      <c r="B181" s="276"/>
      <c r="C181" s="14">
        <v>4300</v>
      </c>
      <c r="D181" s="40" t="s">
        <v>80</v>
      </c>
      <c r="E181" s="205">
        <v>800</v>
      </c>
      <c r="F181" s="205">
        <v>800</v>
      </c>
      <c r="G181" s="205"/>
      <c r="H181" s="216"/>
      <c r="I181" s="149"/>
      <c r="J181" s="149"/>
      <c r="K181" s="149"/>
      <c r="L181" s="149"/>
    </row>
    <row r="182" spans="1:12" ht="12.75">
      <c r="A182" s="276"/>
      <c r="B182" s="276"/>
      <c r="C182" s="14">
        <v>4410</v>
      </c>
      <c r="D182" s="61" t="s">
        <v>95</v>
      </c>
      <c r="E182" s="205">
        <v>989</v>
      </c>
      <c r="F182" s="205">
        <v>989</v>
      </c>
      <c r="G182" s="205"/>
      <c r="H182" s="216"/>
      <c r="I182" s="149"/>
      <c r="J182" s="149"/>
      <c r="K182" s="149"/>
      <c r="L182" s="149"/>
    </row>
    <row r="183" spans="1:12" ht="25.5">
      <c r="A183" s="276"/>
      <c r="B183" s="277"/>
      <c r="C183" s="14">
        <v>4440</v>
      </c>
      <c r="D183" s="61" t="s">
        <v>91</v>
      </c>
      <c r="E183" s="205">
        <v>2200</v>
      </c>
      <c r="F183" s="205">
        <v>2200</v>
      </c>
      <c r="G183" s="205"/>
      <c r="H183" s="216"/>
      <c r="I183" s="149"/>
      <c r="J183" s="149"/>
      <c r="K183" s="149"/>
      <c r="L183" s="149"/>
    </row>
    <row r="184" spans="1:12" ht="12.75">
      <c r="A184" s="276"/>
      <c r="B184" s="278">
        <v>80195</v>
      </c>
      <c r="C184" s="87"/>
      <c r="D184" s="95" t="s">
        <v>140</v>
      </c>
      <c r="E184" s="248">
        <f>SUM(E185:E200)</f>
        <v>269425</v>
      </c>
      <c r="F184" s="248">
        <f>SUM(F185:F200)</f>
        <v>269425</v>
      </c>
      <c r="G184" s="248">
        <f>SUM(G185:G200)</f>
        <v>0</v>
      </c>
      <c r="H184" s="237">
        <f>SUM(H185:H200)</f>
        <v>0</v>
      </c>
      <c r="I184" s="163"/>
      <c r="J184" s="163"/>
      <c r="K184" s="163"/>
      <c r="L184" s="163">
        <f>SUM(L185:L200)</f>
        <v>0</v>
      </c>
    </row>
    <row r="185" spans="1:12" ht="25.5">
      <c r="A185" s="276"/>
      <c r="B185" s="281"/>
      <c r="C185" s="268">
        <v>4018</v>
      </c>
      <c r="D185" s="61" t="s">
        <v>87</v>
      </c>
      <c r="E185" s="260">
        <v>32640</v>
      </c>
      <c r="F185" s="260">
        <v>32640</v>
      </c>
      <c r="G185" s="260"/>
      <c r="H185" s="261"/>
      <c r="I185" s="262"/>
      <c r="J185" s="262"/>
      <c r="K185" s="262"/>
      <c r="L185" s="262"/>
    </row>
    <row r="186" spans="1:12" ht="25.5">
      <c r="A186" s="276"/>
      <c r="B186" s="281"/>
      <c r="C186" s="127">
        <v>4019</v>
      </c>
      <c r="D186" s="61" t="s">
        <v>87</v>
      </c>
      <c r="E186" s="260">
        <v>5760</v>
      </c>
      <c r="F186" s="260">
        <v>5760</v>
      </c>
      <c r="G186" s="260"/>
      <c r="H186" s="261"/>
      <c r="I186" s="262"/>
      <c r="J186" s="262"/>
      <c r="K186" s="262"/>
      <c r="L186" s="262"/>
    </row>
    <row r="187" spans="1:12" ht="24" customHeight="1">
      <c r="A187" s="276"/>
      <c r="B187" s="276"/>
      <c r="C187" s="127">
        <v>4118</v>
      </c>
      <c r="D187" s="80" t="s">
        <v>89</v>
      </c>
      <c r="E187" s="260">
        <v>3400</v>
      </c>
      <c r="F187" s="260">
        <v>3400</v>
      </c>
      <c r="G187" s="260"/>
      <c r="H187" s="261"/>
      <c r="I187" s="262"/>
      <c r="J187" s="163"/>
      <c r="K187" s="163"/>
      <c r="L187" s="163"/>
    </row>
    <row r="188" spans="1:12" ht="14.25" customHeight="1">
      <c r="A188" s="276"/>
      <c r="B188" s="276"/>
      <c r="C188" s="127">
        <v>4119</v>
      </c>
      <c r="D188" s="80" t="s">
        <v>89</v>
      </c>
      <c r="E188" s="260">
        <v>600</v>
      </c>
      <c r="F188" s="260">
        <v>600</v>
      </c>
      <c r="G188" s="260"/>
      <c r="H188" s="261"/>
      <c r="I188" s="262"/>
      <c r="J188" s="163"/>
      <c r="K188" s="163"/>
      <c r="L188" s="163"/>
    </row>
    <row r="189" spans="1:12" ht="12.75">
      <c r="A189" s="276"/>
      <c r="B189" s="276"/>
      <c r="C189" s="127">
        <v>4128</v>
      </c>
      <c r="D189" s="61" t="s">
        <v>90</v>
      </c>
      <c r="E189" s="260">
        <v>1700</v>
      </c>
      <c r="F189" s="260">
        <v>1700</v>
      </c>
      <c r="G189" s="260"/>
      <c r="H189" s="261"/>
      <c r="I189" s="262"/>
      <c r="J189" s="163"/>
      <c r="K189" s="163"/>
      <c r="L189" s="163"/>
    </row>
    <row r="190" spans="1:12" ht="12.75">
      <c r="A190" s="276"/>
      <c r="B190" s="276"/>
      <c r="C190" s="127">
        <v>4129</v>
      </c>
      <c r="D190" s="61" t="s">
        <v>90</v>
      </c>
      <c r="E190" s="260">
        <v>300</v>
      </c>
      <c r="F190" s="260">
        <v>300</v>
      </c>
      <c r="G190" s="260"/>
      <c r="H190" s="261"/>
      <c r="I190" s="262"/>
      <c r="J190" s="163"/>
      <c r="K190" s="163"/>
      <c r="L190" s="163"/>
    </row>
    <row r="191" spans="1:12" ht="12.75">
      <c r="A191" s="276"/>
      <c r="B191" s="276"/>
      <c r="C191" s="127">
        <v>4178</v>
      </c>
      <c r="D191" s="61" t="s">
        <v>98</v>
      </c>
      <c r="E191" s="260">
        <v>94847.25</v>
      </c>
      <c r="F191" s="260">
        <v>94847.25</v>
      </c>
      <c r="G191" s="260"/>
      <c r="H191" s="261"/>
      <c r="I191" s="262"/>
      <c r="J191" s="163"/>
      <c r="K191" s="163"/>
      <c r="L191" s="163"/>
    </row>
    <row r="192" spans="1:12" ht="12.75">
      <c r="A192" s="276"/>
      <c r="B192" s="276"/>
      <c r="C192" s="127">
        <v>4179</v>
      </c>
      <c r="D192" s="61" t="s">
        <v>98</v>
      </c>
      <c r="E192" s="260">
        <v>16737.75</v>
      </c>
      <c r="F192" s="260">
        <v>16737.75</v>
      </c>
      <c r="G192" s="260"/>
      <c r="H192" s="261"/>
      <c r="I192" s="262"/>
      <c r="J192" s="163"/>
      <c r="K192" s="163"/>
      <c r="L192" s="163"/>
    </row>
    <row r="193" spans="1:12" ht="12.75">
      <c r="A193" s="276"/>
      <c r="B193" s="276"/>
      <c r="C193" s="127">
        <v>4218</v>
      </c>
      <c r="D193" s="61" t="s">
        <v>79</v>
      </c>
      <c r="E193" s="260">
        <v>44459.25</v>
      </c>
      <c r="F193" s="260">
        <v>44459.25</v>
      </c>
      <c r="G193" s="260"/>
      <c r="H193" s="261"/>
      <c r="I193" s="262"/>
      <c r="J193" s="163"/>
      <c r="K193" s="163"/>
      <c r="L193" s="163"/>
    </row>
    <row r="194" spans="1:12" ht="12.75">
      <c r="A194" s="276"/>
      <c r="B194" s="276"/>
      <c r="C194" s="127">
        <v>4219</v>
      </c>
      <c r="D194" s="61" t="s">
        <v>79</v>
      </c>
      <c r="E194" s="260">
        <v>7845.75</v>
      </c>
      <c r="F194" s="260">
        <v>7845.75</v>
      </c>
      <c r="G194" s="260"/>
      <c r="H194" s="261"/>
      <c r="I194" s="262"/>
      <c r="J194" s="163"/>
      <c r="K194" s="163"/>
      <c r="L194" s="163"/>
    </row>
    <row r="195" spans="1:12" ht="12.75">
      <c r="A195" s="276"/>
      <c r="B195" s="276"/>
      <c r="C195" s="127">
        <v>4228</v>
      </c>
      <c r="D195" s="61" t="s">
        <v>255</v>
      </c>
      <c r="E195" s="260">
        <v>20400</v>
      </c>
      <c r="F195" s="260">
        <v>20400</v>
      </c>
      <c r="G195" s="260"/>
      <c r="H195" s="261"/>
      <c r="I195" s="262"/>
      <c r="J195" s="163"/>
      <c r="K195" s="163"/>
      <c r="L195" s="163"/>
    </row>
    <row r="196" spans="1:12" ht="12.75">
      <c r="A196" s="276"/>
      <c r="B196" s="276"/>
      <c r="C196" s="127">
        <v>4229</v>
      </c>
      <c r="D196" s="61" t="s">
        <v>255</v>
      </c>
      <c r="E196" s="260">
        <v>3600</v>
      </c>
      <c r="F196" s="260">
        <v>3600</v>
      </c>
      <c r="G196" s="260"/>
      <c r="H196" s="261"/>
      <c r="I196" s="262"/>
      <c r="J196" s="163"/>
      <c r="K196" s="163"/>
      <c r="L196" s="163"/>
    </row>
    <row r="197" spans="1:12" ht="12.75">
      <c r="A197" s="276"/>
      <c r="B197" s="276"/>
      <c r="C197" s="127">
        <v>4308</v>
      </c>
      <c r="D197" s="61" t="s">
        <v>80</v>
      </c>
      <c r="E197" s="260">
        <v>29932.75</v>
      </c>
      <c r="F197" s="260">
        <v>29932.75</v>
      </c>
      <c r="G197" s="260"/>
      <c r="H197" s="261"/>
      <c r="I197" s="262"/>
      <c r="J197" s="163"/>
      <c r="K197" s="163"/>
      <c r="L197" s="163"/>
    </row>
    <row r="198" spans="1:12" ht="12.75">
      <c r="A198" s="276"/>
      <c r="B198" s="276"/>
      <c r="C198" s="14">
        <v>4309</v>
      </c>
      <c r="D198" s="61" t="s">
        <v>80</v>
      </c>
      <c r="E198" s="205">
        <v>5282.25</v>
      </c>
      <c r="F198" s="205">
        <v>5282.25</v>
      </c>
      <c r="G198" s="205"/>
      <c r="H198" s="216"/>
      <c r="I198" s="149"/>
      <c r="J198" s="149"/>
      <c r="K198" s="149"/>
      <c r="L198" s="149"/>
    </row>
    <row r="199" spans="1:12" ht="12.75">
      <c r="A199" s="276"/>
      <c r="B199" s="276"/>
      <c r="C199" s="14">
        <v>4438</v>
      </c>
      <c r="D199" s="61" t="s">
        <v>84</v>
      </c>
      <c r="E199" s="205">
        <v>1632</v>
      </c>
      <c r="F199" s="205">
        <v>1632</v>
      </c>
      <c r="G199" s="205"/>
      <c r="H199" s="216"/>
      <c r="I199" s="149"/>
      <c r="J199" s="149"/>
      <c r="K199" s="149"/>
      <c r="L199" s="149"/>
    </row>
    <row r="200" spans="1:12" ht="12.75">
      <c r="A200" s="277"/>
      <c r="B200" s="277"/>
      <c r="C200" s="14">
        <v>4439</v>
      </c>
      <c r="D200" s="61" t="s">
        <v>84</v>
      </c>
      <c r="E200" s="205">
        <v>288</v>
      </c>
      <c r="F200" s="205">
        <v>288</v>
      </c>
      <c r="G200" s="205"/>
      <c r="H200" s="216"/>
      <c r="I200" s="149"/>
      <c r="J200" s="149"/>
      <c r="K200" s="149"/>
      <c r="L200" s="149"/>
    </row>
    <row r="201" spans="1:12" ht="12.75">
      <c r="A201" s="290">
        <v>851</v>
      </c>
      <c r="B201" s="72"/>
      <c r="C201" s="72"/>
      <c r="D201" s="73" t="s">
        <v>129</v>
      </c>
      <c r="E201" s="251">
        <f>SUM(E202,E204)</f>
        <v>41500</v>
      </c>
      <c r="F201" s="251">
        <f>SUM(F202,F204)</f>
        <v>41500</v>
      </c>
      <c r="G201" s="251">
        <f>SUM(G202,G204)</f>
        <v>7400</v>
      </c>
      <c r="H201" s="234">
        <f>SUM(H202,H204)</f>
        <v>1800</v>
      </c>
      <c r="I201" s="167">
        <f>SUM(I202,I204)</f>
        <v>5000</v>
      </c>
      <c r="J201" s="167"/>
      <c r="K201" s="167"/>
      <c r="L201" s="167"/>
    </row>
    <row r="202" spans="1:12" ht="12.75">
      <c r="A202" s="276"/>
      <c r="B202" s="278">
        <v>85153</v>
      </c>
      <c r="C202" s="90"/>
      <c r="D202" s="97" t="s">
        <v>130</v>
      </c>
      <c r="E202" s="208">
        <f>SUM(E203)</f>
        <v>500</v>
      </c>
      <c r="F202" s="208">
        <f>SUM(F203)</f>
        <v>500</v>
      </c>
      <c r="G202" s="208"/>
      <c r="H202" s="263"/>
      <c r="I202" s="157"/>
      <c r="J202" s="157"/>
      <c r="K202" s="157"/>
      <c r="L202" s="157"/>
    </row>
    <row r="203" spans="1:12" ht="12.75">
      <c r="A203" s="276"/>
      <c r="B203" s="277"/>
      <c r="C203" s="14">
        <v>4300</v>
      </c>
      <c r="D203" s="61" t="s">
        <v>80</v>
      </c>
      <c r="E203" s="205">
        <v>500</v>
      </c>
      <c r="F203" s="205">
        <v>500</v>
      </c>
      <c r="G203" s="205"/>
      <c r="H203" s="216"/>
      <c r="I203" s="149"/>
      <c r="J203" s="149"/>
      <c r="K203" s="149"/>
      <c r="L203" s="149"/>
    </row>
    <row r="204" spans="1:12" ht="12.75">
      <c r="A204" s="276"/>
      <c r="B204" s="278">
        <v>85154</v>
      </c>
      <c r="C204" s="87"/>
      <c r="D204" s="95" t="s">
        <v>131</v>
      </c>
      <c r="E204" s="248">
        <f>SUM(E205:E212)</f>
        <v>41000</v>
      </c>
      <c r="F204" s="248">
        <f>SUM(F205:F212)</f>
        <v>41000</v>
      </c>
      <c r="G204" s="248">
        <f>SUM(G205:G212)</f>
        <v>7400</v>
      </c>
      <c r="H204" s="237">
        <f>SUM(H205:H212)</f>
        <v>1800</v>
      </c>
      <c r="I204" s="163">
        <f>SUM(I205:I212)</f>
        <v>5000</v>
      </c>
      <c r="J204" s="163"/>
      <c r="K204" s="163"/>
      <c r="L204" s="163"/>
    </row>
    <row r="205" spans="1:12" ht="76.5">
      <c r="A205" s="276"/>
      <c r="B205" s="276"/>
      <c r="C205" s="50">
        <v>2830</v>
      </c>
      <c r="D205" s="59" t="s">
        <v>132</v>
      </c>
      <c r="E205" s="250">
        <v>5000</v>
      </c>
      <c r="F205" s="212">
        <v>5000</v>
      </c>
      <c r="G205" s="250"/>
      <c r="H205" s="220"/>
      <c r="I205" s="212">
        <v>5000</v>
      </c>
      <c r="J205" s="212"/>
      <c r="K205" s="212"/>
      <c r="L205" s="212"/>
    </row>
    <row r="206" spans="1:12" ht="12.75">
      <c r="A206" s="276"/>
      <c r="B206" s="276"/>
      <c r="C206" s="14">
        <v>3110</v>
      </c>
      <c r="D206" s="40" t="s">
        <v>56</v>
      </c>
      <c r="E206" s="205">
        <v>11000</v>
      </c>
      <c r="F206" s="205">
        <v>11000</v>
      </c>
      <c r="G206" s="205"/>
      <c r="H206" s="216"/>
      <c r="I206" s="149"/>
      <c r="J206" s="149"/>
      <c r="K206" s="149"/>
      <c r="L206" s="149"/>
    </row>
    <row r="207" spans="1:12" ht="25.5">
      <c r="A207" s="276"/>
      <c r="B207" s="276"/>
      <c r="C207" s="45">
        <v>4010</v>
      </c>
      <c r="D207" s="62" t="s">
        <v>87</v>
      </c>
      <c r="E207" s="201">
        <v>7400</v>
      </c>
      <c r="F207" s="201">
        <v>7400</v>
      </c>
      <c r="G207" s="201">
        <v>7400</v>
      </c>
      <c r="H207" s="249"/>
      <c r="I207" s="202"/>
      <c r="J207" s="202"/>
      <c r="K207" s="202"/>
      <c r="L207" s="202"/>
    </row>
    <row r="208" spans="1:12" ht="12.75" customHeight="1">
      <c r="A208" s="276"/>
      <c r="B208" s="276"/>
      <c r="C208" s="29">
        <v>4110</v>
      </c>
      <c r="D208" s="61" t="s">
        <v>89</v>
      </c>
      <c r="E208" s="205">
        <v>1600</v>
      </c>
      <c r="F208" s="205">
        <v>1600</v>
      </c>
      <c r="G208" s="205"/>
      <c r="H208" s="216">
        <v>1600</v>
      </c>
      <c r="I208" s="149"/>
      <c r="J208" s="149"/>
      <c r="K208" s="149"/>
      <c r="L208" s="149"/>
    </row>
    <row r="209" spans="1:12" ht="12.75">
      <c r="A209" s="276"/>
      <c r="B209" s="276"/>
      <c r="C209" s="14">
        <v>4120</v>
      </c>
      <c r="D209" s="60" t="s">
        <v>90</v>
      </c>
      <c r="E209" s="201">
        <v>200</v>
      </c>
      <c r="F209" s="201">
        <v>200</v>
      </c>
      <c r="G209" s="201"/>
      <c r="H209" s="223">
        <v>200</v>
      </c>
      <c r="I209" s="202"/>
      <c r="J209" s="202"/>
      <c r="K209" s="202"/>
      <c r="L209" s="202"/>
    </row>
    <row r="210" spans="1:12" ht="12.75">
      <c r="A210" s="276"/>
      <c r="B210" s="276"/>
      <c r="C210" s="14">
        <v>4210</v>
      </c>
      <c r="D210" s="61" t="s">
        <v>79</v>
      </c>
      <c r="E210" s="205">
        <v>2000</v>
      </c>
      <c r="F210" s="205">
        <v>2000</v>
      </c>
      <c r="G210" s="205"/>
      <c r="H210" s="216"/>
      <c r="I210" s="149"/>
      <c r="J210" s="149"/>
      <c r="K210" s="149"/>
      <c r="L210" s="149"/>
    </row>
    <row r="211" spans="1:12" ht="12.75">
      <c r="A211" s="276"/>
      <c r="B211" s="276"/>
      <c r="C211" s="14">
        <v>4300</v>
      </c>
      <c r="D211" s="61" t="s">
        <v>80</v>
      </c>
      <c r="E211" s="205">
        <v>13600</v>
      </c>
      <c r="F211" s="205">
        <v>13600</v>
      </c>
      <c r="G211" s="205"/>
      <c r="H211" s="149"/>
      <c r="I211" s="149"/>
      <c r="J211" s="149"/>
      <c r="K211" s="149"/>
      <c r="L211" s="149"/>
    </row>
    <row r="212" spans="1:12" ht="12.75">
      <c r="A212" s="276"/>
      <c r="B212" s="276"/>
      <c r="C212" s="50">
        <v>4410</v>
      </c>
      <c r="D212" s="64" t="s">
        <v>95</v>
      </c>
      <c r="E212" s="250">
        <v>200</v>
      </c>
      <c r="F212" s="250">
        <v>200</v>
      </c>
      <c r="G212" s="250"/>
      <c r="H212" s="220"/>
      <c r="I212" s="212"/>
      <c r="J212" s="212"/>
      <c r="K212" s="212"/>
      <c r="L212" s="212"/>
    </row>
    <row r="213" spans="1:12" ht="12.75">
      <c r="A213" s="280">
        <v>852</v>
      </c>
      <c r="B213" s="148"/>
      <c r="C213" s="71"/>
      <c r="D213" s="73" t="s">
        <v>134</v>
      </c>
      <c r="E213" s="251">
        <f>SUM(E214,E216,E230,E233,E236,)</f>
        <v>1733097</v>
      </c>
      <c r="F213" s="251">
        <f>SUM(F214,F216,F230,F233,F236,)</f>
        <v>1733097</v>
      </c>
      <c r="G213" s="251">
        <f>SUM(G214,G216,G230,G233,G236,)</f>
        <v>117890</v>
      </c>
      <c r="H213" s="234">
        <f>SUM(H214,H216,H230,H233,H236,)</f>
        <v>23092</v>
      </c>
      <c r="I213" s="167">
        <f>SUM(I214,I216,I230,I233,I236)</f>
        <v>2000</v>
      </c>
      <c r="J213" s="167"/>
      <c r="K213" s="167"/>
      <c r="L213" s="167"/>
    </row>
    <row r="214" spans="1:12" ht="12.75">
      <c r="A214" s="276"/>
      <c r="B214" s="142">
        <v>85202</v>
      </c>
      <c r="C214" s="94"/>
      <c r="D214" s="95" t="s">
        <v>135</v>
      </c>
      <c r="E214" s="248">
        <f>SUM(E215)</f>
        <v>70000</v>
      </c>
      <c r="F214" s="248">
        <f>SUM(F215)</f>
        <v>70000</v>
      </c>
      <c r="G214" s="248"/>
      <c r="H214" s="237"/>
      <c r="I214" s="163"/>
      <c r="J214" s="163"/>
      <c r="K214" s="163"/>
      <c r="L214" s="163"/>
    </row>
    <row r="215" spans="1:12" ht="51">
      <c r="A215" s="276"/>
      <c r="B215" s="141"/>
      <c r="C215" s="47">
        <v>4330</v>
      </c>
      <c r="D215" s="61" t="s">
        <v>136</v>
      </c>
      <c r="E215" s="205">
        <v>70000</v>
      </c>
      <c r="F215" s="205">
        <v>70000</v>
      </c>
      <c r="G215" s="205"/>
      <c r="H215" s="216"/>
      <c r="I215" s="149"/>
      <c r="J215" s="149"/>
      <c r="K215" s="149"/>
      <c r="L215" s="149"/>
    </row>
    <row r="216" spans="1:12" ht="63.75">
      <c r="A216" s="276"/>
      <c r="B216" s="278">
        <v>85212</v>
      </c>
      <c r="C216" s="94"/>
      <c r="D216" s="95" t="s">
        <v>137</v>
      </c>
      <c r="E216" s="248">
        <f>SUM(E217:E229)</f>
        <v>1492000</v>
      </c>
      <c r="F216" s="248">
        <f>SUM(F217:F229)</f>
        <v>1492000</v>
      </c>
      <c r="G216" s="248">
        <f>SUM(G217:G229)</f>
        <v>25400</v>
      </c>
      <c r="H216" s="237">
        <f>SUM(H217:H229)</f>
        <v>5885</v>
      </c>
      <c r="I216" s="163">
        <f>SUM(I217:I229)</f>
        <v>2000</v>
      </c>
      <c r="J216" s="163"/>
      <c r="K216" s="163"/>
      <c r="L216" s="163"/>
    </row>
    <row r="217" spans="1:12" ht="51">
      <c r="A217" s="276"/>
      <c r="B217" s="276"/>
      <c r="C217" s="140">
        <v>2910</v>
      </c>
      <c r="D217" s="139" t="s">
        <v>232</v>
      </c>
      <c r="E217" s="260">
        <v>2000</v>
      </c>
      <c r="F217" s="260">
        <v>2000</v>
      </c>
      <c r="G217" s="260"/>
      <c r="H217" s="261"/>
      <c r="I217" s="262">
        <v>2000</v>
      </c>
      <c r="J217" s="262"/>
      <c r="K217" s="262"/>
      <c r="L217" s="262"/>
    </row>
    <row r="218" spans="1:12" ht="12.75">
      <c r="A218" s="276"/>
      <c r="B218" s="276"/>
      <c r="C218" s="47">
        <v>3110</v>
      </c>
      <c r="D218" s="61" t="s">
        <v>56</v>
      </c>
      <c r="E218" s="205">
        <v>1445300</v>
      </c>
      <c r="F218" s="205">
        <v>1445300</v>
      </c>
      <c r="G218" s="205"/>
      <c r="H218" s="216"/>
      <c r="I218" s="149"/>
      <c r="J218" s="149"/>
      <c r="K218" s="149"/>
      <c r="L218" s="149"/>
    </row>
    <row r="219" spans="1:12" ht="25.5">
      <c r="A219" s="276"/>
      <c r="B219" s="276"/>
      <c r="C219" s="51">
        <v>4010</v>
      </c>
      <c r="D219" s="64" t="s">
        <v>87</v>
      </c>
      <c r="E219" s="250">
        <v>24000</v>
      </c>
      <c r="F219" s="250">
        <v>24000</v>
      </c>
      <c r="G219" s="250">
        <v>24000</v>
      </c>
      <c r="H219" s="220"/>
      <c r="I219" s="212"/>
      <c r="J219" s="212"/>
      <c r="K219" s="212"/>
      <c r="L219" s="149"/>
    </row>
    <row r="220" spans="1:12" ht="12.75">
      <c r="A220" s="276"/>
      <c r="B220" s="276"/>
      <c r="C220" s="48">
        <v>4040</v>
      </c>
      <c r="D220" s="81" t="s">
        <v>88</v>
      </c>
      <c r="E220" s="149">
        <v>1400</v>
      </c>
      <c r="F220" s="205">
        <v>1400</v>
      </c>
      <c r="G220" s="205">
        <v>1400</v>
      </c>
      <c r="H220" s="216"/>
      <c r="I220" s="149"/>
      <c r="J220" s="149"/>
      <c r="K220" s="149"/>
      <c r="L220" s="149"/>
    </row>
    <row r="221" spans="1:12" ht="14.25" customHeight="1">
      <c r="A221" s="276"/>
      <c r="B221" s="276"/>
      <c r="C221" s="47">
        <v>4110</v>
      </c>
      <c r="D221" s="57" t="s">
        <v>89</v>
      </c>
      <c r="E221" s="149">
        <v>5095</v>
      </c>
      <c r="F221" s="205">
        <v>5095</v>
      </c>
      <c r="G221" s="205"/>
      <c r="H221" s="216">
        <v>5095</v>
      </c>
      <c r="I221" s="149"/>
      <c r="J221" s="149"/>
      <c r="K221" s="149"/>
      <c r="L221" s="149"/>
    </row>
    <row r="222" spans="1:12" ht="12.75">
      <c r="A222" s="276"/>
      <c r="B222" s="276"/>
      <c r="C222" s="47">
        <v>4120</v>
      </c>
      <c r="D222" s="48" t="s">
        <v>90</v>
      </c>
      <c r="E222" s="149">
        <v>790</v>
      </c>
      <c r="F222" s="205">
        <v>790</v>
      </c>
      <c r="G222" s="205"/>
      <c r="H222" s="216">
        <v>790</v>
      </c>
      <c r="I222" s="149"/>
      <c r="J222" s="149"/>
      <c r="K222" s="149"/>
      <c r="L222" s="149"/>
    </row>
    <row r="223" spans="1:12" ht="12.75">
      <c r="A223" s="276"/>
      <c r="B223" s="276"/>
      <c r="C223" s="47">
        <v>4210</v>
      </c>
      <c r="D223" s="61" t="s">
        <v>79</v>
      </c>
      <c r="E223" s="149">
        <v>1000</v>
      </c>
      <c r="F223" s="205">
        <v>1000</v>
      </c>
      <c r="G223" s="205"/>
      <c r="H223" s="216"/>
      <c r="I223" s="149"/>
      <c r="J223" s="149"/>
      <c r="K223" s="149"/>
      <c r="L223" s="149"/>
    </row>
    <row r="224" spans="1:12" ht="12.75">
      <c r="A224" s="276"/>
      <c r="B224" s="276"/>
      <c r="C224" s="51">
        <v>4300</v>
      </c>
      <c r="D224" s="64" t="s">
        <v>80</v>
      </c>
      <c r="E224" s="250">
        <v>4500</v>
      </c>
      <c r="F224" s="250">
        <v>4500</v>
      </c>
      <c r="G224" s="250"/>
      <c r="H224" s="220"/>
      <c r="I224" s="212"/>
      <c r="J224" s="212"/>
      <c r="K224" s="212"/>
      <c r="L224" s="212"/>
    </row>
    <row r="225" spans="1:12" ht="12.75">
      <c r="A225" s="276"/>
      <c r="B225" s="276"/>
      <c r="C225" s="51">
        <v>4410</v>
      </c>
      <c r="D225" s="64" t="s">
        <v>95</v>
      </c>
      <c r="E225" s="250">
        <v>1700</v>
      </c>
      <c r="F225" s="250">
        <v>1700</v>
      </c>
      <c r="G225" s="250"/>
      <c r="H225" s="220"/>
      <c r="I225" s="212"/>
      <c r="J225" s="212"/>
      <c r="K225" s="212"/>
      <c r="L225" s="212"/>
    </row>
    <row r="226" spans="1:12" ht="25.5">
      <c r="A226" s="276"/>
      <c r="B226" s="276"/>
      <c r="C226" s="43">
        <v>4440</v>
      </c>
      <c r="D226" s="62" t="s">
        <v>91</v>
      </c>
      <c r="E226" s="201">
        <v>1100</v>
      </c>
      <c r="F226" s="201">
        <v>1100</v>
      </c>
      <c r="G226" s="201"/>
      <c r="H226" s="223"/>
      <c r="I226" s="202"/>
      <c r="J226" s="202"/>
      <c r="K226" s="202"/>
      <c r="L226" s="202"/>
    </row>
    <row r="227" spans="1:12" ht="38.25">
      <c r="A227" s="276"/>
      <c r="B227" s="276"/>
      <c r="C227" s="47">
        <v>4700</v>
      </c>
      <c r="D227" s="61" t="s">
        <v>106</v>
      </c>
      <c r="E227" s="205">
        <v>200</v>
      </c>
      <c r="F227" s="205">
        <v>200</v>
      </c>
      <c r="G227" s="205"/>
      <c r="H227" s="216"/>
      <c r="I227" s="149"/>
      <c r="J227" s="149"/>
      <c r="K227" s="149"/>
      <c r="L227" s="149"/>
    </row>
    <row r="228" spans="1:12" ht="38.25">
      <c r="A228" s="276"/>
      <c r="B228" s="276"/>
      <c r="C228" s="47">
        <v>4740</v>
      </c>
      <c r="D228" s="61" t="s">
        <v>107</v>
      </c>
      <c r="E228" s="205">
        <v>200</v>
      </c>
      <c r="F228" s="205">
        <v>200</v>
      </c>
      <c r="G228" s="205"/>
      <c r="H228" s="216"/>
      <c r="I228" s="149"/>
      <c r="J228" s="149"/>
      <c r="K228" s="149"/>
      <c r="L228" s="149"/>
    </row>
    <row r="229" spans="1:12" ht="38.25">
      <c r="A229" s="276"/>
      <c r="B229" s="276"/>
      <c r="C229" s="5">
        <v>4750</v>
      </c>
      <c r="D229" s="40" t="s">
        <v>108</v>
      </c>
      <c r="E229" s="211">
        <v>4715</v>
      </c>
      <c r="F229" s="211">
        <v>4715</v>
      </c>
      <c r="G229" s="211"/>
      <c r="H229" s="225"/>
      <c r="I229" s="165"/>
      <c r="J229" s="165"/>
      <c r="K229" s="165"/>
      <c r="L229" s="165"/>
    </row>
    <row r="230" spans="1:12" ht="102">
      <c r="A230" s="276"/>
      <c r="B230" s="281">
        <v>85213</v>
      </c>
      <c r="C230" s="143"/>
      <c r="D230" s="93" t="s">
        <v>228</v>
      </c>
      <c r="E230" s="238">
        <f>SUM(E231:E232)</f>
        <v>2400</v>
      </c>
      <c r="F230" s="238">
        <f>SUM(F231:F232)</f>
        <v>2400</v>
      </c>
      <c r="G230" s="238"/>
      <c r="H230" s="229">
        <f>SUM(H231:H232)</f>
        <v>2400</v>
      </c>
      <c r="I230" s="169"/>
      <c r="J230" s="169"/>
      <c r="K230" s="169"/>
      <c r="L230" s="169"/>
    </row>
    <row r="231" spans="1:12" ht="12.75">
      <c r="A231" s="276"/>
      <c r="B231" s="281"/>
      <c r="C231" s="144">
        <v>4110</v>
      </c>
      <c r="D231" s="57" t="s">
        <v>89</v>
      </c>
      <c r="E231" s="240">
        <v>1000</v>
      </c>
      <c r="F231" s="240">
        <v>1000</v>
      </c>
      <c r="G231" s="240"/>
      <c r="H231" s="243">
        <v>1000</v>
      </c>
      <c r="I231" s="174"/>
      <c r="J231" s="174"/>
      <c r="K231" s="174"/>
      <c r="L231" s="174"/>
    </row>
    <row r="232" spans="1:12" ht="25.5">
      <c r="A232" s="276"/>
      <c r="B232" s="276"/>
      <c r="C232" s="5">
        <v>4130</v>
      </c>
      <c r="D232" s="40" t="s">
        <v>233</v>
      </c>
      <c r="E232" s="211">
        <v>1400</v>
      </c>
      <c r="F232" s="211">
        <v>1400</v>
      </c>
      <c r="G232" s="211"/>
      <c r="H232" s="225">
        <v>1400</v>
      </c>
      <c r="I232" s="165"/>
      <c r="J232" s="165"/>
      <c r="K232" s="165"/>
      <c r="L232" s="165"/>
    </row>
    <row r="233" spans="1:12" s="38" customFormat="1" ht="38.25">
      <c r="A233" s="276"/>
      <c r="B233" s="281">
        <v>85214</v>
      </c>
      <c r="C233" s="143"/>
      <c r="D233" s="98" t="s">
        <v>138</v>
      </c>
      <c r="E233" s="238">
        <f>SUM(E234:E235)</f>
        <v>49000</v>
      </c>
      <c r="F233" s="238">
        <f>SUM(F234:F235)</f>
        <v>49000</v>
      </c>
      <c r="G233" s="238"/>
      <c r="H233" s="229"/>
      <c r="I233" s="169"/>
      <c r="J233" s="169"/>
      <c r="K233" s="169"/>
      <c r="L233" s="169"/>
    </row>
    <row r="234" spans="1:12" s="38" customFormat="1" ht="51">
      <c r="A234" s="276"/>
      <c r="B234" s="281"/>
      <c r="C234" s="144">
        <v>2910</v>
      </c>
      <c r="D234" s="139" t="s">
        <v>232</v>
      </c>
      <c r="E234" s="238">
        <v>5000</v>
      </c>
      <c r="F234" s="238">
        <v>5000</v>
      </c>
      <c r="G234" s="238"/>
      <c r="H234" s="229"/>
      <c r="I234" s="169"/>
      <c r="J234" s="169"/>
      <c r="K234" s="169"/>
      <c r="L234" s="169"/>
    </row>
    <row r="235" spans="1:12" ht="12.75">
      <c r="A235" s="276"/>
      <c r="B235" s="277"/>
      <c r="C235" s="48">
        <v>3110</v>
      </c>
      <c r="D235" s="40" t="s">
        <v>56</v>
      </c>
      <c r="E235" s="205">
        <v>44000</v>
      </c>
      <c r="F235" s="205">
        <v>44000</v>
      </c>
      <c r="G235" s="205"/>
      <c r="H235" s="216"/>
      <c r="I235" s="149"/>
      <c r="J235" s="149"/>
      <c r="K235" s="149"/>
      <c r="L235" s="149"/>
    </row>
    <row r="236" spans="1:12" ht="12.75">
      <c r="A236" s="276"/>
      <c r="B236" s="278">
        <v>85219</v>
      </c>
      <c r="C236" s="94"/>
      <c r="D236" s="98" t="s">
        <v>139</v>
      </c>
      <c r="E236" s="248">
        <f>SUM(E237:E249)</f>
        <v>119697</v>
      </c>
      <c r="F236" s="248">
        <f>SUM(F237:F249)</f>
        <v>119697</v>
      </c>
      <c r="G236" s="248">
        <f>SUM(G237:G249)</f>
        <v>92490</v>
      </c>
      <c r="H236" s="237">
        <f>SUM(H237:H249)</f>
        <v>14807</v>
      </c>
      <c r="I236" s="163"/>
      <c r="J236" s="163"/>
      <c r="K236" s="163"/>
      <c r="L236" s="163"/>
    </row>
    <row r="237" spans="1:12" ht="25.5">
      <c r="A237" s="276"/>
      <c r="B237" s="276"/>
      <c r="C237" s="47">
        <v>4010</v>
      </c>
      <c r="D237" s="61" t="s">
        <v>87</v>
      </c>
      <c r="E237" s="211">
        <v>84970</v>
      </c>
      <c r="F237" s="211">
        <v>84970</v>
      </c>
      <c r="G237" s="211">
        <v>84970</v>
      </c>
      <c r="H237" s="225"/>
      <c r="I237" s="165"/>
      <c r="J237" s="165"/>
      <c r="K237" s="165"/>
      <c r="L237" s="165"/>
    </row>
    <row r="238" spans="1:12" ht="12.75">
      <c r="A238" s="276"/>
      <c r="B238" s="276"/>
      <c r="C238" s="49">
        <v>4040</v>
      </c>
      <c r="D238" s="40" t="s">
        <v>88</v>
      </c>
      <c r="E238" s="205">
        <v>7520</v>
      </c>
      <c r="F238" s="205">
        <v>7520</v>
      </c>
      <c r="G238" s="205">
        <v>7520</v>
      </c>
      <c r="H238" s="205"/>
      <c r="I238" s="149"/>
      <c r="J238" s="149"/>
      <c r="K238" s="149"/>
      <c r="L238" s="149"/>
    </row>
    <row r="239" spans="1:12" ht="12.75" customHeight="1">
      <c r="A239" s="276"/>
      <c r="B239" s="276"/>
      <c r="C239" s="5">
        <v>4110</v>
      </c>
      <c r="D239" s="40" t="s">
        <v>89</v>
      </c>
      <c r="E239" s="250">
        <v>12707</v>
      </c>
      <c r="F239" s="250">
        <v>12707</v>
      </c>
      <c r="G239" s="250"/>
      <c r="H239" s="250">
        <v>12707</v>
      </c>
      <c r="I239" s="250"/>
      <c r="J239" s="212"/>
      <c r="K239" s="212"/>
      <c r="L239" s="212"/>
    </row>
    <row r="240" spans="1:12" ht="12.75">
      <c r="A240" s="276"/>
      <c r="B240" s="276"/>
      <c r="C240" s="55">
        <v>4120</v>
      </c>
      <c r="D240" s="63" t="s">
        <v>90</v>
      </c>
      <c r="E240" s="211">
        <v>2100</v>
      </c>
      <c r="F240" s="211">
        <v>2100</v>
      </c>
      <c r="G240" s="211"/>
      <c r="H240" s="211">
        <v>2100</v>
      </c>
      <c r="I240" s="211"/>
      <c r="J240" s="165"/>
      <c r="K240" s="165"/>
      <c r="L240" s="165"/>
    </row>
    <row r="241" spans="1:12" ht="12.75">
      <c r="A241" s="276"/>
      <c r="B241" s="276"/>
      <c r="C241" s="47">
        <v>4210</v>
      </c>
      <c r="D241" s="61" t="s">
        <v>79</v>
      </c>
      <c r="E241" s="205">
        <v>1000</v>
      </c>
      <c r="F241" s="205">
        <v>1000</v>
      </c>
      <c r="G241" s="205"/>
      <c r="H241" s="205"/>
      <c r="I241" s="205"/>
      <c r="J241" s="149"/>
      <c r="K241" s="149"/>
      <c r="L241" s="149"/>
    </row>
    <row r="242" spans="1:12" ht="12.75">
      <c r="A242" s="276"/>
      <c r="B242" s="276"/>
      <c r="C242" s="43">
        <v>4280</v>
      </c>
      <c r="D242" s="62" t="s">
        <v>101</v>
      </c>
      <c r="E242" s="201">
        <v>100</v>
      </c>
      <c r="F242" s="201">
        <v>100</v>
      </c>
      <c r="G242" s="201"/>
      <c r="H242" s="201"/>
      <c r="I242" s="201"/>
      <c r="J242" s="202"/>
      <c r="K242" s="202"/>
      <c r="L242" s="202"/>
    </row>
    <row r="243" spans="1:12" ht="12.75">
      <c r="A243" s="276"/>
      <c r="B243" s="276"/>
      <c r="C243" s="47">
        <v>4300</v>
      </c>
      <c r="D243" s="61" t="s">
        <v>80</v>
      </c>
      <c r="E243" s="205">
        <v>2000</v>
      </c>
      <c r="F243" s="205">
        <v>2000</v>
      </c>
      <c r="G243" s="205"/>
      <c r="H243" s="205"/>
      <c r="I243" s="205"/>
      <c r="J243" s="149"/>
      <c r="K243" s="149"/>
      <c r="L243" s="149"/>
    </row>
    <row r="244" spans="1:12" ht="12.75">
      <c r="A244" s="276"/>
      <c r="B244" s="276"/>
      <c r="C244" s="51">
        <v>4410</v>
      </c>
      <c r="D244" s="64" t="s">
        <v>95</v>
      </c>
      <c r="E244" s="250">
        <v>1300</v>
      </c>
      <c r="F244" s="250">
        <v>1300</v>
      </c>
      <c r="G244" s="250"/>
      <c r="H244" s="250"/>
      <c r="I244" s="250"/>
      <c r="J244" s="212"/>
      <c r="K244" s="212"/>
      <c r="L244" s="212"/>
    </row>
    <row r="245" spans="1:12" ht="12.75">
      <c r="A245" s="276"/>
      <c r="B245" s="276"/>
      <c r="C245" s="51">
        <v>4430</v>
      </c>
      <c r="D245" s="64" t="s">
        <v>84</v>
      </c>
      <c r="E245" s="250">
        <v>300</v>
      </c>
      <c r="F245" s="250">
        <v>300</v>
      </c>
      <c r="G245" s="250"/>
      <c r="H245" s="250"/>
      <c r="I245" s="250"/>
      <c r="J245" s="212"/>
      <c r="K245" s="212"/>
      <c r="L245" s="212"/>
    </row>
    <row r="246" spans="1:12" ht="25.5">
      <c r="A246" s="276"/>
      <c r="B246" s="276"/>
      <c r="C246" s="47">
        <v>4440</v>
      </c>
      <c r="D246" s="61" t="s">
        <v>91</v>
      </c>
      <c r="E246" s="205">
        <v>2200</v>
      </c>
      <c r="F246" s="205">
        <v>2200</v>
      </c>
      <c r="G246" s="205"/>
      <c r="H246" s="205"/>
      <c r="I246" s="205"/>
      <c r="J246" s="149"/>
      <c r="K246" s="149"/>
      <c r="L246" s="149"/>
    </row>
    <row r="247" spans="1:12" ht="38.25">
      <c r="A247" s="276"/>
      <c r="B247" s="276"/>
      <c r="C247" s="43">
        <v>4700</v>
      </c>
      <c r="D247" s="62" t="s">
        <v>106</v>
      </c>
      <c r="E247" s="201">
        <v>1000</v>
      </c>
      <c r="F247" s="201">
        <v>1000</v>
      </c>
      <c r="G247" s="201"/>
      <c r="H247" s="201"/>
      <c r="I247" s="201"/>
      <c r="J247" s="202"/>
      <c r="K247" s="202"/>
      <c r="L247" s="202"/>
    </row>
    <row r="248" spans="1:12" ht="38.25">
      <c r="A248" s="276"/>
      <c r="B248" s="276"/>
      <c r="C248" s="47">
        <v>4740</v>
      </c>
      <c r="D248" s="40" t="s">
        <v>107</v>
      </c>
      <c r="E248" s="149">
        <v>500</v>
      </c>
      <c r="F248" s="205">
        <v>500</v>
      </c>
      <c r="G248" s="205"/>
      <c r="H248" s="205"/>
      <c r="I248" s="205"/>
      <c r="J248" s="149"/>
      <c r="K248" s="149"/>
      <c r="L248" s="149"/>
    </row>
    <row r="249" spans="1:12" ht="24" customHeight="1">
      <c r="A249" s="276"/>
      <c r="B249" s="277"/>
      <c r="C249" s="47">
        <v>4750</v>
      </c>
      <c r="D249" s="40" t="s">
        <v>108</v>
      </c>
      <c r="E249" s="149">
        <v>4000</v>
      </c>
      <c r="F249" s="149">
        <v>4000</v>
      </c>
      <c r="G249" s="149"/>
      <c r="H249" s="149"/>
      <c r="I249" s="149"/>
      <c r="J249" s="149"/>
      <c r="K249" s="149"/>
      <c r="L249" s="149"/>
    </row>
    <row r="250" spans="1:12" ht="25.5">
      <c r="A250" s="290">
        <v>900</v>
      </c>
      <c r="B250" s="72"/>
      <c r="C250" s="72"/>
      <c r="D250" s="82" t="s">
        <v>141</v>
      </c>
      <c r="E250" s="167">
        <f>SUM(E251,E254,E257)</f>
        <v>357000</v>
      </c>
      <c r="F250" s="167">
        <f>SUM(F251,F254,F257)</f>
        <v>273000</v>
      </c>
      <c r="G250" s="167"/>
      <c r="H250" s="167"/>
      <c r="I250" s="167"/>
      <c r="J250" s="167"/>
      <c r="K250" s="167"/>
      <c r="L250" s="167">
        <f>SUM(L251,L254,L257)</f>
        <v>84000</v>
      </c>
    </row>
    <row r="251" spans="1:12" ht="12.75">
      <c r="A251" s="276"/>
      <c r="B251" s="278">
        <v>90003</v>
      </c>
      <c r="C251" s="87"/>
      <c r="D251" s="98" t="s">
        <v>142</v>
      </c>
      <c r="E251" s="163">
        <f>SUM(E252:E253)</f>
        <v>153000</v>
      </c>
      <c r="F251" s="163">
        <f>SUM(F252:F253)</f>
        <v>153000</v>
      </c>
      <c r="G251" s="163"/>
      <c r="H251" s="163"/>
      <c r="I251" s="163"/>
      <c r="J251" s="163"/>
      <c r="K251" s="163"/>
      <c r="L251" s="163"/>
    </row>
    <row r="252" spans="1:12" ht="12.75">
      <c r="A252" s="276"/>
      <c r="B252" s="276"/>
      <c r="C252" s="14">
        <v>4210</v>
      </c>
      <c r="D252" s="40" t="s">
        <v>79</v>
      </c>
      <c r="E252" s="149">
        <v>1000</v>
      </c>
      <c r="F252" s="149">
        <v>1000</v>
      </c>
      <c r="G252" s="149"/>
      <c r="H252" s="149"/>
      <c r="I252" s="149"/>
      <c r="J252" s="149"/>
      <c r="K252" s="149"/>
      <c r="L252" s="149"/>
    </row>
    <row r="253" spans="1:12" ht="12.75">
      <c r="A253" s="276"/>
      <c r="B253" s="277"/>
      <c r="C253" s="14">
        <v>4300</v>
      </c>
      <c r="D253" s="40" t="s">
        <v>80</v>
      </c>
      <c r="E253" s="149">
        <v>152000</v>
      </c>
      <c r="F253" s="149">
        <v>152000</v>
      </c>
      <c r="G253" s="149"/>
      <c r="H253" s="149"/>
      <c r="I253" s="149"/>
      <c r="J253" s="149"/>
      <c r="K253" s="149"/>
      <c r="L253" s="149"/>
    </row>
    <row r="254" spans="1:12" ht="12.75">
      <c r="A254" s="276"/>
      <c r="B254" s="278">
        <v>90015</v>
      </c>
      <c r="C254" s="87"/>
      <c r="D254" s="98" t="s">
        <v>143</v>
      </c>
      <c r="E254" s="163">
        <f>SUM(E255:E256)</f>
        <v>194000</v>
      </c>
      <c r="F254" s="163">
        <f>SUM(F255:F256)</f>
        <v>110000</v>
      </c>
      <c r="G254" s="163"/>
      <c r="H254" s="163"/>
      <c r="I254" s="163"/>
      <c r="J254" s="163"/>
      <c r="K254" s="163"/>
      <c r="L254" s="163">
        <f>SUM(L255:L256)</f>
        <v>84000</v>
      </c>
    </row>
    <row r="255" spans="1:12" ht="12.75">
      <c r="A255" s="276"/>
      <c r="B255" s="276"/>
      <c r="C255" s="14">
        <v>4260</v>
      </c>
      <c r="D255" s="40" t="s">
        <v>99</v>
      </c>
      <c r="E255" s="149">
        <v>110000</v>
      </c>
      <c r="F255" s="149">
        <v>110000</v>
      </c>
      <c r="G255" s="149"/>
      <c r="H255" s="149"/>
      <c r="I255" s="149"/>
      <c r="J255" s="149"/>
      <c r="K255" s="149"/>
      <c r="L255" s="149"/>
    </row>
    <row r="256" spans="1:12" ht="25.5">
      <c r="A256" s="276"/>
      <c r="B256" s="277"/>
      <c r="C256" s="14">
        <v>6050</v>
      </c>
      <c r="D256" s="40" t="s">
        <v>81</v>
      </c>
      <c r="E256" s="149">
        <v>84000</v>
      </c>
      <c r="F256" s="149"/>
      <c r="G256" s="149"/>
      <c r="H256" s="149"/>
      <c r="I256" s="149"/>
      <c r="J256" s="149"/>
      <c r="K256" s="149"/>
      <c r="L256" s="149">
        <v>84000</v>
      </c>
    </row>
    <row r="257" spans="1:12" ht="12.75">
      <c r="A257" s="276"/>
      <c r="B257" s="278">
        <v>90095</v>
      </c>
      <c r="C257" s="87"/>
      <c r="D257" s="98" t="s">
        <v>140</v>
      </c>
      <c r="E257" s="163">
        <f>SUM(E258)</f>
        <v>10000</v>
      </c>
      <c r="F257" s="163">
        <f>SUM(F258)</f>
        <v>10000</v>
      </c>
      <c r="G257" s="163"/>
      <c r="H257" s="163"/>
      <c r="I257" s="163"/>
      <c r="J257" s="163"/>
      <c r="K257" s="163"/>
      <c r="L257" s="163"/>
    </row>
    <row r="258" spans="1:12" ht="12.75">
      <c r="A258" s="277"/>
      <c r="B258" s="277"/>
      <c r="C258" s="14">
        <v>4260</v>
      </c>
      <c r="D258" s="40" t="s">
        <v>99</v>
      </c>
      <c r="E258" s="149">
        <v>10000</v>
      </c>
      <c r="F258" s="149">
        <v>10000</v>
      </c>
      <c r="G258" s="149"/>
      <c r="H258" s="149"/>
      <c r="I258" s="149"/>
      <c r="J258" s="149"/>
      <c r="K258" s="149"/>
      <c r="L258" s="149"/>
    </row>
    <row r="259" spans="1:12" ht="25.5">
      <c r="A259" s="290">
        <v>921</v>
      </c>
      <c r="B259" s="72"/>
      <c r="C259" s="72"/>
      <c r="D259" s="82" t="s">
        <v>144</v>
      </c>
      <c r="E259" s="167">
        <f>SUM(E260)</f>
        <v>80000</v>
      </c>
      <c r="F259" s="167">
        <f>SUM(F260)</f>
        <v>80000</v>
      </c>
      <c r="G259" s="167"/>
      <c r="H259" s="167"/>
      <c r="I259" s="167">
        <f>SUM(I260)</f>
        <v>80000</v>
      </c>
      <c r="J259" s="167"/>
      <c r="K259" s="167"/>
      <c r="L259" s="167"/>
    </row>
    <row r="260" spans="1:12" ht="12.75">
      <c r="A260" s="276"/>
      <c r="B260" s="278">
        <v>92116</v>
      </c>
      <c r="C260" s="87"/>
      <c r="D260" s="98" t="s">
        <v>145</v>
      </c>
      <c r="E260" s="163">
        <f>SUM(E261)</f>
        <v>80000</v>
      </c>
      <c r="F260" s="163">
        <f>SUM(F261)</f>
        <v>80000</v>
      </c>
      <c r="G260" s="163"/>
      <c r="H260" s="163"/>
      <c r="I260" s="163">
        <f>SUM(I261)</f>
        <v>80000</v>
      </c>
      <c r="J260" s="163"/>
      <c r="K260" s="163"/>
      <c r="L260" s="163"/>
    </row>
    <row r="261" spans="1:12" ht="38.25">
      <c r="A261" s="277"/>
      <c r="B261" s="277"/>
      <c r="C261" s="14">
        <v>2480</v>
      </c>
      <c r="D261" s="40" t="s">
        <v>146</v>
      </c>
      <c r="E261" s="149">
        <v>80000</v>
      </c>
      <c r="F261" s="149">
        <v>80000</v>
      </c>
      <c r="G261" s="149"/>
      <c r="H261" s="149"/>
      <c r="I261" s="149">
        <v>80000</v>
      </c>
      <c r="J261" s="149"/>
      <c r="K261" s="149"/>
      <c r="L261" s="149"/>
    </row>
    <row r="262" spans="1:12" ht="12.75">
      <c r="A262" s="290">
        <v>926</v>
      </c>
      <c r="B262" s="72"/>
      <c r="C262" s="72"/>
      <c r="D262" s="82" t="s">
        <v>147</v>
      </c>
      <c r="E262" s="167">
        <f>SUM(E263)</f>
        <v>8100</v>
      </c>
      <c r="F262" s="167">
        <f>SUM(F263)</f>
        <v>8100</v>
      </c>
      <c r="G262" s="167"/>
      <c r="H262" s="167"/>
      <c r="I262" s="167"/>
      <c r="J262" s="167"/>
      <c r="K262" s="167"/>
      <c r="L262" s="167"/>
    </row>
    <row r="263" spans="1:12" ht="25.5">
      <c r="A263" s="276"/>
      <c r="B263" s="278">
        <v>92605</v>
      </c>
      <c r="C263" s="87"/>
      <c r="D263" s="98" t="s">
        <v>148</v>
      </c>
      <c r="E263" s="163">
        <f>SUM(E264:E266)</f>
        <v>8100</v>
      </c>
      <c r="F263" s="163">
        <f>SUM(F264:F266)</f>
        <v>8100</v>
      </c>
      <c r="G263" s="163"/>
      <c r="H263" s="163"/>
      <c r="I263" s="163"/>
      <c r="J263" s="163"/>
      <c r="K263" s="163"/>
      <c r="L263" s="163"/>
    </row>
    <row r="264" spans="1:12" ht="12.75">
      <c r="A264" s="276"/>
      <c r="B264" s="276"/>
      <c r="C264" s="14">
        <v>4210</v>
      </c>
      <c r="D264" s="40" t="s">
        <v>79</v>
      </c>
      <c r="E264" s="149">
        <v>3000</v>
      </c>
      <c r="F264" s="149">
        <v>3000</v>
      </c>
      <c r="G264" s="149"/>
      <c r="H264" s="149"/>
      <c r="I264" s="149"/>
      <c r="J264" s="149"/>
      <c r="K264" s="149"/>
      <c r="L264" s="149"/>
    </row>
    <row r="265" spans="1:12" ht="12.75">
      <c r="A265" s="276"/>
      <c r="B265" s="276"/>
      <c r="C265" s="14">
        <v>4300</v>
      </c>
      <c r="D265" s="40" t="s">
        <v>80</v>
      </c>
      <c r="E265" s="149">
        <v>5000</v>
      </c>
      <c r="F265" s="149">
        <v>5000</v>
      </c>
      <c r="G265" s="149"/>
      <c r="H265" s="149"/>
      <c r="I265" s="149"/>
      <c r="J265" s="149"/>
      <c r="K265" s="149"/>
      <c r="L265" s="149"/>
    </row>
    <row r="266" spans="1:12" ht="13.5" thickBot="1">
      <c r="A266" s="279"/>
      <c r="B266" s="279"/>
      <c r="C266" s="29">
        <v>4410</v>
      </c>
      <c r="D266" s="39" t="s">
        <v>95</v>
      </c>
      <c r="E266" s="165">
        <v>100</v>
      </c>
      <c r="F266" s="165">
        <v>100</v>
      </c>
      <c r="G266" s="165"/>
      <c r="H266" s="165"/>
      <c r="I266" s="165"/>
      <c r="J266" s="165"/>
      <c r="K266" s="165"/>
      <c r="L266" s="165"/>
    </row>
    <row r="267" spans="1:12" ht="14.25" thickBot="1" thickTop="1">
      <c r="A267" s="104"/>
      <c r="B267" s="83"/>
      <c r="C267" s="83"/>
      <c r="D267" s="84" t="s">
        <v>149</v>
      </c>
      <c r="E267" s="269">
        <f>SUM(E8,E13,E16,E25,E30,E72,E75,E91,E101,E105,E109,E201,E213,E250,E259,E262)</f>
        <v>13346667.79</v>
      </c>
      <c r="F267" s="264">
        <f>SUM(F8,F13,F16,F25,F30,F72,F75,F91,F101,F105,F109,F201,F213,F250,F259,F262)</f>
        <v>9283299</v>
      </c>
      <c r="G267" s="264">
        <f>SUM(G8,G16,G25,G30,G72,G75,G91,G105,G109,G201,G213,G250,G259,G262)</f>
        <v>4082126</v>
      </c>
      <c r="H267" s="264">
        <f>SUM(H8,H16,H25,H30,H72,H75,H91,H105,H109,H201,H213,H259,H262)</f>
        <v>735284</v>
      </c>
      <c r="I267" s="264">
        <f>SUM(I8,I16,I25,I30,I72,I75,I101,I109,I105,I201,I213,I250,I259,I262)</f>
        <v>87000</v>
      </c>
      <c r="J267" s="264">
        <f>SUM(J101)</f>
        <v>160000</v>
      </c>
      <c r="K267" s="264"/>
      <c r="L267" s="264">
        <f>SUM(L8,L13,L16,L25,L30,L72,L75,L91,L105,L109,L201,L213,L250,L259,L262)</f>
        <v>4063368.79</v>
      </c>
    </row>
    <row r="268" ht="13.5" thickTop="1">
      <c r="A268" s="105"/>
    </row>
  </sheetData>
  <mergeCells count="61">
    <mergeCell ref="L5:L6"/>
    <mergeCell ref="C4:C6"/>
    <mergeCell ref="A1:L1"/>
    <mergeCell ref="E4:E6"/>
    <mergeCell ref="A4:A6"/>
    <mergeCell ref="D4:D6"/>
    <mergeCell ref="B4:B6"/>
    <mergeCell ref="F4:L4"/>
    <mergeCell ref="G5:K5"/>
    <mergeCell ref="F5:F6"/>
    <mergeCell ref="A8:A12"/>
    <mergeCell ref="B9:B10"/>
    <mergeCell ref="B11:B12"/>
    <mergeCell ref="A13:A15"/>
    <mergeCell ref="B14:B15"/>
    <mergeCell ref="B19:B24"/>
    <mergeCell ref="A16:A24"/>
    <mergeCell ref="B31:B36"/>
    <mergeCell ref="B37:B41"/>
    <mergeCell ref="B42:B64"/>
    <mergeCell ref="B65:B67"/>
    <mergeCell ref="A25:A29"/>
    <mergeCell ref="B26:B29"/>
    <mergeCell ref="A30:A71"/>
    <mergeCell ref="B68:B71"/>
    <mergeCell ref="A72:A74"/>
    <mergeCell ref="B73:B74"/>
    <mergeCell ref="A75:A90"/>
    <mergeCell ref="B76:B87"/>
    <mergeCell ref="B88:B90"/>
    <mergeCell ref="A101:A104"/>
    <mergeCell ref="B102:B104"/>
    <mergeCell ref="B92:B100"/>
    <mergeCell ref="A91:A100"/>
    <mergeCell ref="A105:A108"/>
    <mergeCell ref="B106:B108"/>
    <mergeCell ref="B110:B131"/>
    <mergeCell ref="B132:B140"/>
    <mergeCell ref="B174:B183"/>
    <mergeCell ref="A201:A212"/>
    <mergeCell ref="B202:B203"/>
    <mergeCell ref="B204:B212"/>
    <mergeCell ref="B184:B200"/>
    <mergeCell ref="A109:A200"/>
    <mergeCell ref="B141:B161"/>
    <mergeCell ref="B162:B167"/>
    <mergeCell ref="B168:B169"/>
    <mergeCell ref="B170:B173"/>
    <mergeCell ref="A213:A249"/>
    <mergeCell ref="B216:B229"/>
    <mergeCell ref="B230:B232"/>
    <mergeCell ref="B233:B235"/>
    <mergeCell ref="B236:B249"/>
    <mergeCell ref="A250:A258"/>
    <mergeCell ref="B251:B253"/>
    <mergeCell ref="B254:B256"/>
    <mergeCell ref="B257:B258"/>
    <mergeCell ref="A259:A261"/>
    <mergeCell ref="B260:B261"/>
    <mergeCell ref="A262:A266"/>
    <mergeCell ref="B263:B266"/>
  </mergeCells>
  <printOptions horizontalCentered="1"/>
  <pageMargins left="0.3937007874015748" right="0.3937007874015748" top="0.7874015748031497" bottom="0.7874015748031497" header="0.11811023622047245" footer="0.5118110236220472"/>
  <pageSetup horizontalDpi="600" verticalDpi="600" orientation="landscape" paperSize="9" scale="95" r:id="rId1"/>
  <headerFooter alignWithMargins="0">
    <oddHeader>&amp;RTabela nr 2
do Uchwały Rady Gminy nr XII/80/09
z dnia  29.12.2009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9">
      <selection activeCell="K21" sqref="K2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3" width="9.875" style="1" customWidth="1"/>
    <col min="14" max="14" width="9.625" style="1" customWidth="1"/>
    <col min="15" max="15" width="16.75390625" style="1" customWidth="1"/>
    <col min="16" max="16384" width="9.125" style="1" customWidth="1"/>
  </cols>
  <sheetData>
    <row r="1" spans="1:15" ht="18">
      <c r="A1" s="337" t="s">
        <v>260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</row>
    <row r="2" spans="1:15" ht="1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8"/>
    </row>
    <row r="3" spans="1:15" s="22" customFormat="1" ht="19.5" customHeight="1">
      <c r="A3" s="334" t="s">
        <v>25</v>
      </c>
      <c r="B3" s="334" t="s">
        <v>2</v>
      </c>
      <c r="C3" s="334" t="s">
        <v>20</v>
      </c>
      <c r="D3" s="334" t="s">
        <v>51</v>
      </c>
      <c r="E3" s="330" t="s">
        <v>44</v>
      </c>
      <c r="F3" s="330" t="s">
        <v>46</v>
      </c>
      <c r="G3" s="330" t="s">
        <v>32</v>
      </c>
      <c r="H3" s="330"/>
      <c r="I3" s="330"/>
      <c r="J3" s="330"/>
      <c r="K3" s="330"/>
      <c r="L3" s="330"/>
      <c r="M3" s="330"/>
      <c r="N3" s="330"/>
      <c r="O3" s="330" t="s">
        <v>52</v>
      </c>
    </row>
    <row r="4" spans="1:15" s="22" customFormat="1" ht="19.5" customHeight="1">
      <c r="A4" s="334"/>
      <c r="B4" s="334"/>
      <c r="C4" s="334"/>
      <c r="D4" s="334"/>
      <c r="E4" s="330"/>
      <c r="F4" s="330"/>
      <c r="G4" s="330" t="s">
        <v>261</v>
      </c>
      <c r="H4" s="330" t="s">
        <v>66</v>
      </c>
      <c r="I4" s="330"/>
      <c r="J4" s="330"/>
      <c r="K4" s="330"/>
      <c r="L4" s="330" t="s">
        <v>214</v>
      </c>
      <c r="M4" s="327" t="s">
        <v>218</v>
      </c>
      <c r="N4" s="330" t="s">
        <v>262</v>
      </c>
      <c r="O4" s="330"/>
    </row>
    <row r="5" spans="1:15" s="22" customFormat="1" ht="29.25" customHeight="1">
      <c r="A5" s="334"/>
      <c r="B5" s="334"/>
      <c r="C5" s="334"/>
      <c r="D5" s="334"/>
      <c r="E5" s="330"/>
      <c r="F5" s="330"/>
      <c r="G5" s="330"/>
      <c r="H5" s="330" t="s">
        <v>53</v>
      </c>
      <c r="I5" s="330" t="s">
        <v>42</v>
      </c>
      <c r="J5" s="330" t="s">
        <v>70</v>
      </c>
      <c r="K5" s="330" t="s">
        <v>43</v>
      </c>
      <c r="L5" s="330"/>
      <c r="M5" s="328"/>
      <c r="N5" s="330"/>
      <c r="O5" s="330"/>
    </row>
    <row r="6" spans="1:15" s="22" customFormat="1" ht="19.5" customHeight="1">
      <c r="A6" s="334"/>
      <c r="B6" s="334"/>
      <c r="C6" s="334"/>
      <c r="D6" s="334"/>
      <c r="E6" s="330"/>
      <c r="F6" s="330"/>
      <c r="G6" s="330"/>
      <c r="H6" s="330"/>
      <c r="I6" s="330"/>
      <c r="J6" s="330"/>
      <c r="K6" s="330"/>
      <c r="L6" s="330"/>
      <c r="M6" s="328"/>
      <c r="N6" s="330"/>
      <c r="O6" s="330"/>
    </row>
    <row r="7" spans="1:15" s="22" customFormat="1" ht="19.5" customHeight="1">
      <c r="A7" s="334"/>
      <c r="B7" s="334"/>
      <c r="C7" s="334"/>
      <c r="D7" s="334"/>
      <c r="E7" s="330"/>
      <c r="F7" s="330"/>
      <c r="G7" s="330"/>
      <c r="H7" s="330"/>
      <c r="I7" s="330"/>
      <c r="J7" s="330"/>
      <c r="K7" s="330"/>
      <c r="L7" s="330"/>
      <c r="M7" s="329"/>
      <c r="N7" s="330"/>
      <c r="O7" s="330"/>
    </row>
    <row r="8" spans="1:15" ht="7.5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/>
      <c r="N8" s="12">
        <v>13</v>
      </c>
      <c r="O8" s="12">
        <v>14</v>
      </c>
    </row>
    <row r="9" spans="1:15" ht="217.5" customHeight="1">
      <c r="A9" s="16" t="s">
        <v>10</v>
      </c>
      <c r="B9" s="271" t="s">
        <v>209</v>
      </c>
      <c r="C9" s="271" t="s">
        <v>217</v>
      </c>
      <c r="D9" s="13">
        <v>6050</v>
      </c>
      <c r="E9" s="36" t="s">
        <v>263</v>
      </c>
      <c r="F9" s="293">
        <v>3940204</v>
      </c>
      <c r="G9" s="293">
        <v>952537</v>
      </c>
      <c r="H9" s="293">
        <v>952537</v>
      </c>
      <c r="I9" s="293"/>
      <c r="J9" s="294" t="s">
        <v>54</v>
      </c>
      <c r="K9" s="293"/>
      <c r="L9" s="293"/>
      <c r="M9" s="293"/>
      <c r="N9" s="109"/>
      <c r="O9" s="36" t="s">
        <v>71</v>
      </c>
    </row>
    <row r="10" spans="1:15" ht="77.25" customHeight="1">
      <c r="A10" s="151" t="s">
        <v>11</v>
      </c>
      <c r="B10" s="50">
        <v>600</v>
      </c>
      <c r="C10" s="50">
        <v>60016</v>
      </c>
      <c r="D10" s="50">
        <v>6050</v>
      </c>
      <c r="E10" s="59" t="s">
        <v>235</v>
      </c>
      <c r="F10" s="212">
        <v>711000</v>
      </c>
      <c r="G10" s="212">
        <v>711000</v>
      </c>
      <c r="H10" s="212">
        <v>711000</v>
      </c>
      <c r="I10" s="212"/>
      <c r="J10" s="294" t="s">
        <v>54</v>
      </c>
      <c r="K10" s="212"/>
      <c r="L10" s="212"/>
      <c r="M10" s="212"/>
      <c r="N10" s="66"/>
      <c r="O10" s="36" t="s">
        <v>71</v>
      </c>
    </row>
    <row r="11" spans="1:15" ht="77.25" customHeight="1">
      <c r="A11" s="151" t="s">
        <v>12</v>
      </c>
      <c r="B11" s="50">
        <v>600</v>
      </c>
      <c r="C11" s="50">
        <v>60016</v>
      </c>
      <c r="D11" s="50">
        <v>6050</v>
      </c>
      <c r="E11" s="59" t="s">
        <v>264</v>
      </c>
      <c r="F11" s="212">
        <v>200000</v>
      </c>
      <c r="G11" s="212">
        <v>100000</v>
      </c>
      <c r="H11" s="212">
        <v>100000</v>
      </c>
      <c r="I11" s="212"/>
      <c r="J11" s="295"/>
      <c r="K11" s="212"/>
      <c r="L11" s="212"/>
      <c r="M11" s="212"/>
      <c r="N11" s="66"/>
      <c r="O11" s="36" t="s">
        <v>71</v>
      </c>
    </row>
    <row r="12" spans="1:15" ht="36.75" customHeight="1">
      <c r="A12" s="335" t="s">
        <v>1</v>
      </c>
      <c r="B12" s="322">
        <v>600</v>
      </c>
      <c r="C12" s="322">
        <v>60016</v>
      </c>
      <c r="D12" s="50">
        <v>6058</v>
      </c>
      <c r="E12" s="323" t="s">
        <v>219</v>
      </c>
      <c r="F12" s="325">
        <v>1833738.25</v>
      </c>
      <c r="G12" s="212">
        <v>1201565.79</v>
      </c>
      <c r="H12" s="297"/>
      <c r="I12" s="297">
        <v>1201565.79</v>
      </c>
      <c r="J12" s="295"/>
      <c r="K12" s="212"/>
      <c r="L12" s="212"/>
      <c r="M12" s="212"/>
      <c r="N12" s="66"/>
      <c r="O12" s="36" t="s">
        <v>71</v>
      </c>
    </row>
    <row r="13" spans="1:15" ht="41.25" customHeight="1">
      <c r="A13" s="336"/>
      <c r="B13" s="308"/>
      <c r="C13" s="308"/>
      <c r="D13" s="50">
        <v>6059</v>
      </c>
      <c r="E13" s="324"/>
      <c r="F13" s="326"/>
      <c r="G13" s="212">
        <v>232042</v>
      </c>
      <c r="H13" s="212">
        <v>57557.79</v>
      </c>
      <c r="I13" s="212">
        <v>174484.21</v>
      </c>
      <c r="J13" s="295"/>
      <c r="K13" s="212"/>
      <c r="L13" s="212"/>
      <c r="M13" s="212"/>
      <c r="N13" s="66"/>
      <c r="O13" s="36" t="s">
        <v>71</v>
      </c>
    </row>
    <row r="14" spans="1:15" ht="42.75" customHeight="1">
      <c r="A14" s="151" t="s">
        <v>14</v>
      </c>
      <c r="B14" s="50">
        <v>600</v>
      </c>
      <c r="C14" s="50">
        <v>60016</v>
      </c>
      <c r="D14" s="50">
        <v>6050</v>
      </c>
      <c r="E14" s="59" t="s">
        <v>236</v>
      </c>
      <c r="F14" s="212">
        <v>357000</v>
      </c>
      <c r="G14" s="212">
        <v>57000</v>
      </c>
      <c r="H14" s="212">
        <v>57000</v>
      </c>
      <c r="I14" s="212"/>
      <c r="J14" s="295"/>
      <c r="K14" s="212"/>
      <c r="L14" s="212"/>
      <c r="M14" s="212"/>
      <c r="N14" s="66"/>
      <c r="O14" s="36" t="s">
        <v>71</v>
      </c>
    </row>
    <row r="15" spans="1:15" ht="46.5" customHeight="1">
      <c r="A15" s="151" t="s">
        <v>15</v>
      </c>
      <c r="B15" s="50">
        <v>600</v>
      </c>
      <c r="C15" s="50">
        <v>60016</v>
      </c>
      <c r="D15" s="50">
        <v>6050</v>
      </c>
      <c r="E15" s="59" t="s">
        <v>238</v>
      </c>
      <c r="F15" s="212">
        <v>270000</v>
      </c>
      <c r="G15" s="212">
        <v>270000</v>
      </c>
      <c r="H15" s="212">
        <v>50000</v>
      </c>
      <c r="I15" s="212">
        <v>220000</v>
      </c>
      <c r="J15" s="296"/>
      <c r="K15" s="212"/>
      <c r="L15" s="212"/>
      <c r="M15" s="212"/>
      <c r="N15" s="66"/>
      <c r="O15" s="36" t="s">
        <v>71</v>
      </c>
    </row>
    <row r="16" spans="1:15" ht="58.5" customHeight="1">
      <c r="A16" s="151" t="s">
        <v>16</v>
      </c>
      <c r="B16" s="50">
        <v>600</v>
      </c>
      <c r="C16" s="50">
        <v>60016</v>
      </c>
      <c r="D16" s="50">
        <v>6050</v>
      </c>
      <c r="E16" s="59" t="s">
        <v>239</v>
      </c>
      <c r="F16" s="212">
        <v>56450</v>
      </c>
      <c r="G16" s="212">
        <v>56450</v>
      </c>
      <c r="H16" s="212">
        <v>56450</v>
      </c>
      <c r="I16" s="212"/>
      <c r="J16" s="296"/>
      <c r="K16" s="212"/>
      <c r="L16" s="212"/>
      <c r="M16" s="212"/>
      <c r="N16" s="66"/>
      <c r="O16" s="36" t="s">
        <v>71</v>
      </c>
    </row>
    <row r="17" spans="1:15" ht="41.25" customHeight="1">
      <c r="A17" s="151" t="s">
        <v>17</v>
      </c>
      <c r="B17" s="50">
        <v>700</v>
      </c>
      <c r="C17" s="50">
        <v>70005</v>
      </c>
      <c r="D17" s="50">
        <v>6060</v>
      </c>
      <c r="E17" s="59" t="s">
        <v>265</v>
      </c>
      <c r="F17" s="212">
        <v>10000</v>
      </c>
      <c r="G17" s="212">
        <v>10000</v>
      </c>
      <c r="H17" s="212">
        <v>10000</v>
      </c>
      <c r="I17" s="212"/>
      <c r="J17" s="295"/>
      <c r="K17" s="212"/>
      <c r="L17" s="212"/>
      <c r="M17" s="212"/>
      <c r="N17" s="66"/>
      <c r="O17" s="36" t="s">
        <v>71</v>
      </c>
    </row>
    <row r="18" spans="1:15" ht="76.5" customHeight="1">
      <c r="A18" s="151" t="s">
        <v>266</v>
      </c>
      <c r="B18" s="50">
        <v>750</v>
      </c>
      <c r="C18" s="50">
        <v>75095</v>
      </c>
      <c r="D18" s="50">
        <v>6050</v>
      </c>
      <c r="E18" s="59" t="s">
        <v>267</v>
      </c>
      <c r="F18" s="212">
        <v>600000</v>
      </c>
      <c r="G18" s="212">
        <v>15000</v>
      </c>
      <c r="H18" s="212">
        <v>15000</v>
      </c>
      <c r="I18" s="212"/>
      <c r="J18" s="270"/>
      <c r="K18" s="212"/>
      <c r="L18" s="212">
        <v>400000</v>
      </c>
      <c r="M18" s="212">
        <v>185000</v>
      </c>
      <c r="N18" s="66"/>
      <c r="O18" s="36" t="s">
        <v>71</v>
      </c>
    </row>
    <row r="19" spans="1:15" ht="41.25" customHeight="1">
      <c r="A19" s="151" t="s">
        <v>268</v>
      </c>
      <c r="B19" s="50">
        <v>754</v>
      </c>
      <c r="C19" s="50">
        <v>75412</v>
      </c>
      <c r="D19" s="50">
        <v>6060</v>
      </c>
      <c r="E19" s="59" t="s">
        <v>237</v>
      </c>
      <c r="F19" s="212">
        <v>550000</v>
      </c>
      <c r="G19" s="212">
        <v>100000</v>
      </c>
      <c r="H19" s="212">
        <v>100000</v>
      </c>
      <c r="I19" s="212"/>
      <c r="J19" s="270"/>
      <c r="K19" s="212"/>
      <c r="L19" s="212"/>
      <c r="M19" s="212"/>
      <c r="N19" s="66"/>
      <c r="O19" s="36" t="s">
        <v>71</v>
      </c>
    </row>
    <row r="20" spans="1:15" ht="59.25" customHeight="1">
      <c r="A20" s="151" t="s">
        <v>269</v>
      </c>
      <c r="B20" s="50">
        <v>801</v>
      </c>
      <c r="C20" s="50">
        <v>80101</v>
      </c>
      <c r="D20" s="50">
        <v>6050</v>
      </c>
      <c r="E20" s="59" t="s">
        <v>270</v>
      </c>
      <c r="F20" s="212">
        <v>809821</v>
      </c>
      <c r="G20" s="212">
        <v>91504</v>
      </c>
      <c r="H20" s="212">
        <v>91504</v>
      </c>
      <c r="I20" s="212"/>
      <c r="J20" s="270"/>
      <c r="K20" s="212"/>
      <c r="L20" s="212"/>
      <c r="M20" s="212"/>
      <c r="N20" s="66"/>
      <c r="O20" s="36" t="s">
        <v>71</v>
      </c>
    </row>
    <row r="21" spans="1:15" ht="57" customHeight="1">
      <c r="A21" s="151" t="s">
        <v>271</v>
      </c>
      <c r="B21" s="50">
        <v>900</v>
      </c>
      <c r="C21" s="50">
        <v>90015</v>
      </c>
      <c r="D21" s="50">
        <v>6050</v>
      </c>
      <c r="E21" s="59" t="s">
        <v>213</v>
      </c>
      <c r="F21" s="212">
        <v>256604</v>
      </c>
      <c r="G21" s="212">
        <v>84000</v>
      </c>
      <c r="H21" s="212">
        <v>84000</v>
      </c>
      <c r="I21" s="212"/>
      <c r="J21" s="270"/>
      <c r="K21" s="212"/>
      <c r="L21" s="212">
        <v>86400</v>
      </c>
      <c r="M21" s="212">
        <v>68204</v>
      </c>
      <c r="N21" s="66"/>
      <c r="O21" s="36" t="s">
        <v>71</v>
      </c>
    </row>
    <row r="22" spans="1:15" ht="51">
      <c r="A22" s="17"/>
      <c r="B22" s="14"/>
      <c r="C22" s="14"/>
      <c r="D22" s="14"/>
      <c r="E22" s="40"/>
      <c r="F22" s="149"/>
      <c r="G22" s="149"/>
      <c r="H22" s="149"/>
      <c r="I22" s="149"/>
      <c r="J22" s="296" t="s">
        <v>54</v>
      </c>
      <c r="K22" s="149"/>
      <c r="L22" s="149"/>
      <c r="M22" s="149"/>
      <c r="N22" s="65"/>
      <c r="O22" s="40"/>
    </row>
    <row r="23" spans="1:15" ht="12.75">
      <c r="A23" s="331" t="s">
        <v>45</v>
      </c>
      <c r="B23" s="332"/>
      <c r="C23" s="332"/>
      <c r="D23" s="332"/>
      <c r="E23" s="333"/>
      <c r="F23" s="152">
        <f>SUM(F9:F22)</f>
        <v>9594817.25</v>
      </c>
      <c r="G23" s="150">
        <f>SUM(G9:G22)</f>
        <v>3881098.79</v>
      </c>
      <c r="H23" s="298">
        <f>SUM(H9:H22)</f>
        <v>2285048.79</v>
      </c>
      <c r="I23" s="298">
        <f>SUM(I9:I22)</f>
        <v>1596050</v>
      </c>
      <c r="J23" s="152"/>
      <c r="K23" s="152"/>
      <c r="L23" s="152">
        <f>SUM(L9:L22)</f>
        <v>486400</v>
      </c>
      <c r="M23" s="152">
        <f>SUM(M9:M22)</f>
        <v>253204</v>
      </c>
      <c r="N23" s="116">
        <v>0</v>
      </c>
      <c r="O23" s="34" t="s">
        <v>22</v>
      </c>
    </row>
    <row r="25" ht="12.75">
      <c r="A25" s="1" t="s">
        <v>30</v>
      </c>
    </row>
    <row r="26" ht="12.75">
      <c r="A26" s="1" t="s">
        <v>27</v>
      </c>
    </row>
    <row r="27" ht="12.75">
      <c r="A27" s="1" t="s">
        <v>28</v>
      </c>
    </row>
    <row r="28" ht="12.75">
      <c r="A28" s="1" t="s">
        <v>29</v>
      </c>
    </row>
    <row r="30" ht="12.75">
      <c r="A30" s="35" t="s">
        <v>69</v>
      </c>
    </row>
  </sheetData>
  <mergeCells count="24">
    <mergeCell ref="A1:O1"/>
    <mergeCell ref="A3:A7"/>
    <mergeCell ref="B3:B7"/>
    <mergeCell ref="C3:C7"/>
    <mergeCell ref="E3:E7"/>
    <mergeCell ref="G3:N3"/>
    <mergeCell ref="O3:O7"/>
    <mergeCell ref="G4:G7"/>
    <mergeCell ref="F3:F7"/>
    <mergeCell ref="N4:N7"/>
    <mergeCell ref="M4:M7"/>
    <mergeCell ref="L4:L7"/>
    <mergeCell ref="A23:E23"/>
    <mergeCell ref="H4:K4"/>
    <mergeCell ref="H5:H7"/>
    <mergeCell ref="I5:I7"/>
    <mergeCell ref="J5:J7"/>
    <mergeCell ref="K5:K7"/>
    <mergeCell ref="D3:D7"/>
    <mergeCell ref="A12:A13"/>
    <mergeCell ref="B12:B13"/>
    <mergeCell ref="C12:C13"/>
    <mergeCell ref="E12:E13"/>
    <mergeCell ref="F12:F13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landscape" paperSize="9" scale="85" r:id="rId1"/>
  <headerFooter alignWithMargins="0">
    <oddHeader xml:space="preserve">&amp;R&amp;9Załącznik Nr 1 do Uchwały Rady Gminy Nr XII/80/09 z dnia 29.12.2009
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defaultGridColor="0" colorId="8" workbookViewId="0" topLeftCell="A22">
      <selection activeCell="E44" sqref="E44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339" t="s">
        <v>256</v>
      </c>
      <c r="B1" s="339"/>
      <c r="C1" s="339"/>
      <c r="D1" s="339"/>
      <c r="E1" s="339"/>
      <c r="F1" s="339"/>
      <c r="G1" s="339"/>
      <c r="H1" s="339"/>
      <c r="I1" s="339"/>
      <c r="J1" s="339"/>
    </row>
    <row r="2" ht="12.75">
      <c r="J2" s="8" t="s">
        <v>21</v>
      </c>
    </row>
    <row r="3" spans="1:10" s="4" customFormat="1" ht="20.25" customHeight="1">
      <c r="A3" s="334" t="s">
        <v>2</v>
      </c>
      <c r="B3" s="340" t="s">
        <v>3</v>
      </c>
      <c r="C3" s="340" t="s">
        <v>48</v>
      </c>
      <c r="D3" s="330" t="s">
        <v>41</v>
      </c>
      <c r="E3" s="330" t="s">
        <v>55</v>
      </c>
      <c r="F3" s="330" t="s">
        <v>33</v>
      </c>
      <c r="G3" s="330"/>
      <c r="H3" s="330"/>
      <c r="I3" s="330"/>
      <c r="J3" s="330"/>
    </row>
    <row r="4" spans="1:10" s="4" customFormat="1" ht="20.25" customHeight="1">
      <c r="A4" s="334"/>
      <c r="B4" s="341"/>
      <c r="C4" s="341"/>
      <c r="D4" s="334"/>
      <c r="E4" s="330"/>
      <c r="F4" s="330" t="s">
        <v>39</v>
      </c>
      <c r="G4" s="330" t="s">
        <v>5</v>
      </c>
      <c r="H4" s="330"/>
      <c r="I4" s="330"/>
      <c r="J4" s="330" t="s">
        <v>40</v>
      </c>
    </row>
    <row r="5" spans="1:10" s="4" customFormat="1" ht="65.25" customHeight="1">
      <c r="A5" s="334"/>
      <c r="B5" s="342"/>
      <c r="C5" s="342"/>
      <c r="D5" s="334"/>
      <c r="E5" s="330"/>
      <c r="F5" s="330"/>
      <c r="G5" s="11" t="s">
        <v>37</v>
      </c>
      <c r="H5" s="11" t="s">
        <v>38</v>
      </c>
      <c r="I5" s="11" t="s">
        <v>56</v>
      </c>
      <c r="J5" s="330"/>
    </row>
    <row r="6" spans="1:10" ht="9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</row>
    <row r="7" spans="1:10" ht="19.5" customHeight="1">
      <c r="A7" s="50">
        <v>750</v>
      </c>
      <c r="B7" s="50">
        <v>75011</v>
      </c>
      <c r="C7" s="50">
        <v>2010</v>
      </c>
      <c r="D7" s="66">
        <v>33414</v>
      </c>
      <c r="E7" s="66">
        <f>SUM(E8:E12)</f>
        <v>33414</v>
      </c>
      <c r="F7" s="66">
        <f>SUM(F8:F12)</f>
        <v>33414</v>
      </c>
      <c r="G7" s="66">
        <f>SUM(G8,G9)</f>
        <v>26954</v>
      </c>
      <c r="H7" s="66">
        <f>SUM(H10:H11)</f>
        <v>5360</v>
      </c>
      <c r="I7" s="66"/>
      <c r="J7" s="66"/>
    </row>
    <row r="8" spans="1:10" ht="19.5" customHeight="1">
      <c r="A8" s="14"/>
      <c r="B8" s="14"/>
      <c r="C8" s="14">
        <v>4010</v>
      </c>
      <c r="D8" s="65"/>
      <c r="E8" s="65">
        <v>23806</v>
      </c>
      <c r="F8" s="65">
        <v>23806</v>
      </c>
      <c r="G8" s="65">
        <v>23806</v>
      </c>
      <c r="H8" s="65"/>
      <c r="I8" s="65"/>
      <c r="J8" s="65"/>
    </row>
    <row r="9" spans="1:10" ht="19.5" customHeight="1">
      <c r="A9" s="14"/>
      <c r="B9" s="14"/>
      <c r="C9" s="14">
        <v>4040</v>
      </c>
      <c r="D9" s="65"/>
      <c r="E9" s="65">
        <v>3148</v>
      </c>
      <c r="F9" s="65">
        <v>3148</v>
      </c>
      <c r="G9" s="65">
        <v>3148</v>
      </c>
      <c r="H9" s="65"/>
      <c r="I9" s="65"/>
      <c r="J9" s="65"/>
    </row>
    <row r="10" spans="1:10" ht="19.5" customHeight="1">
      <c r="A10" s="14"/>
      <c r="B10" s="14"/>
      <c r="C10" s="14">
        <v>4110</v>
      </c>
      <c r="D10" s="65"/>
      <c r="E10" s="65">
        <v>4560</v>
      </c>
      <c r="F10" s="65">
        <v>4560</v>
      </c>
      <c r="G10" s="65"/>
      <c r="H10" s="65">
        <v>4560</v>
      </c>
      <c r="I10" s="65"/>
      <c r="J10" s="65"/>
    </row>
    <row r="11" spans="1:10" ht="19.5" customHeight="1">
      <c r="A11" s="14"/>
      <c r="B11" s="14"/>
      <c r="C11" s="14">
        <v>4120</v>
      </c>
      <c r="D11" s="65"/>
      <c r="E11" s="65">
        <v>800</v>
      </c>
      <c r="F11" s="65">
        <v>800</v>
      </c>
      <c r="G11" s="65"/>
      <c r="H11" s="65">
        <v>800</v>
      </c>
      <c r="I11" s="65"/>
      <c r="J11" s="65"/>
    </row>
    <row r="12" spans="1:10" ht="19.5" customHeight="1">
      <c r="A12" s="14"/>
      <c r="B12" s="14"/>
      <c r="C12" s="14">
        <v>4440</v>
      </c>
      <c r="D12" s="65"/>
      <c r="E12" s="65">
        <v>1100</v>
      </c>
      <c r="F12" s="65">
        <v>1100</v>
      </c>
      <c r="G12" s="65"/>
      <c r="H12" s="65"/>
      <c r="I12" s="65"/>
      <c r="J12" s="65"/>
    </row>
    <row r="13" spans="1:10" ht="19.5" customHeight="1">
      <c r="A13" s="14">
        <v>751</v>
      </c>
      <c r="B13" s="14">
        <v>75101</v>
      </c>
      <c r="C13" s="14">
        <v>2010</v>
      </c>
      <c r="D13" s="65">
        <v>622</v>
      </c>
      <c r="E13" s="65">
        <v>622</v>
      </c>
      <c r="F13" s="65">
        <v>622</v>
      </c>
      <c r="G13" s="65"/>
      <c r="H13" s="65"/>
      <c r="I13" s="65"/>
      <c r="J13" s="65"/>
    </row>
    <row r="14" spans="1:10" ht="19.5" customHeight="1">
      <c r="A14" s="127"/>
      <c r="B14" s="127"/>
      <c r="C14" s="127">
        <v>4300</v>
      </c>
      <c r="D14" s="128"/>
      <c r="E14" s="128">
        <v>622</v>
      </c>
      <c r="F14" s="128">
        <v>622</v>
      </c>
      <c r="G14" s="128"/>
      <c r="H14" s="128"/>
      <c r="I14" s="128"/>
      <c r="J14" s="128"/>
    </row>
    <row r="15" spans="1:10" ht="19.5" customHeight="1">
      <c r="A15" s="14">
        <v>754</v>
      </c>
      <c r="B15" s="14">
        <v>75414</v>
      </c>
      <c r="C15" s="14">
        <v>2010</v>
      </c>
      <c r="D15" s="65">
        <v>300</v>
      </c>
      <c r="E15" s="65">
        <v>300</v>
      </c>
      <c r="F15" s="65">
        <v>300</v>
      </c>
      <c r="G15" s="65"/>
      <c r="H15" s="65"/>
      <c r="I15" s="65"/>
      <c r="J15" s="65"/>
    </row>
    <row r="16" spans="1:10" ht="19.5" customHeight="1">
      <c r="A16" s="14"/>
      <c r="B16" s="14"/>
      <c r="C16" s="14">
        <v>4300</v>
      </c>
      <c r="D16" s="65"/>
      <c r="E16" s="65">
        <v>300</v>
      </c>
      <c r="F16" s="65">
        <v>300</v>
      </c>
      <c r="G16" s="65"/>
      <c r="H16" s="65"/>
      <c r="I16" s="65"/>
      <c r="J16" s="65"/>
    </row>
    <row r="17" spans="1:10" ht="19.5" customHeight="1">
      <c r="A17" s="14">
        <v>852</v>
      </c>
      <c r="B17" s="14"/>
      <c r="C17" s="14"/>
      <c r="D17" s="65">
        <f>SUM(D18,D31)</f>
        <v>1491000</v>
      </c>
      <c r="E17" s="65">
        <f>SUM(E18,E31)</f>
        <v>1491000</v>
      </c>
      <c r="F17" s="65">
        <f>SUM(F18,F31,)</f>
        <v>1491000</v>
      </c>
      <c r="G17" s="65">
        <f>SUM(G18)</f>
        <v>25400</v>
      </c>
      <c r="H17" s="65">
        <f>SUM(H18)</f>
        <v>5885</v>
      </c>
      <c r="I17" s="65">
        <f>SUM(I18)</f>
        <v>1445300</v>
      </c>
      <c r="J17" s="65"/>
    </row>
    <row r="18" spans="1:10" ht="19.5" customHeight="1">
      <c r="A18" s="14"/>
      <c r="B18" s="14">
        <v>85212</v>
      </c>
      <c r="C18" s="14">
        <v>2010</v>
      </c>
      <c r="D18" s="65">
        <v>1490000</v>
      </c>
      <c r="E18" s="65">
        <f>SUM(E19:E30)</f>
        <v>1490000</v>
      </c>
      <c r="F18" s="65">
        <f>SUM(F19:F30)</f>
        <v>1490000</v>
      </c>
      <c r="G18" s="65">
        <f>SUM(G20:G21)</f>
        <v>25400</v>
      </c>
      <c r="H18" s="65">
        <f>SUM(H22:H23)</f>
        <v>5885</v>
      </c>
      <c r="I18" s="65">
        <f>SUM(I19)</f>
        <v>1445300</v>
      </c>
      <c r="J18" s="65"/>
    </row>
    <row r="19" spans="1:10" ht="19.5" customHeight="1">
      <c r="A19" s="14"/>
      <c r="B19" s="14"/>
      <c r="C19" s="14">
        <v>3110</v>
      </c>
      <c r="D19" s="65"/>
      <c r="E19" s="65">
        <v>1445300</v>
      </c>
      <c r="F19" s="65">
        <v>1445300</v>
      </c>
      <c r="G19" s="65"/>
      <c r="H19" s="65"/>
      <c r="I19" s="65">
        <v>1445300</v>
      </c>
      <c r="J19" s="65"/>
    </row>
    <row r="20" spans="1:10" ht="19.5" customHeight="1">
      <c r="A20" s="14"/>
      <c r="B20" s="14"/>
      <c r="C20" s="14">
        <v>4010</v>
      </c>
      <c r="D20" s="65"/>
      <c r="E20" s="65">
        <v>24000</v>
      </c>
      <c r="F20" s="65">
        <v>24000</v>
      </c>
      <c r="G20" s="65">
        <v>24000</v>
      </c>
      <c r="H20" s="65"/>
      <c r="I20" s="65"/>
      <c r="J20" s="65"/>
    </row>
    <row r="21" spans="1:10" ht="19.5" customHeight="1">
      <c r="A21" s="29"/>
      <c r="B21" s="29"/>
      <c r="C21" s="29">
        <v>4040</v>
      </c>
      <c r="D21" s="67"/>
      <c r="E21" s="67">
        <v>1400</v>
      </c>
      <c r="F21" s="67">
        <v>1400</v>
      </c>
      <c r="G21" s="67">
        <v>1400</v>
      </c>
      <c r="H21" s="67"/>
      <c r="I21" s="67"/>
      <c r="J21" s="67"/>
    </row>
    <row r="22" spans="1:10" ht="19.5" customHeight="1">
      <c r="A22" s="29"/>
      <c r="B22" s="29"/>
      <c r="C22" s="29">
        <v>4110</v>
      </c>
      <c r="D22" s="67"/>
      <c r="E22" s="67">
        <v>5095</v>
      </c>
      <c r="F22" s="67">
        <v>5095</v>
      </c>
      <c r="G22" s="67"/>
      <c r="H22" s="67">
        <v>5095</v>
      </c>
      <c r="I22" s="67"/>
      <c r="J22" s="67"/>
    </row>
    <row r="23" spans="1:10" ht="19.5" customHeight="1">
      <c r="A23" s="29"/>
      <c r="B23" s="29"/>
      <c r="C23" s="29">
        <v>4120</v>
      </c>
      <c r="D23" s="67"/>
      <c r="E23" s="67">
        <v>790</v>
      </c>
      <c r="F23" s="67">
        <v>790</v>
      </c>
      <c r="G23" s="67"/>
      <c r="H23" s="67">
        <v>790</v>
      </c>
      <c r="I23" s="67"/>
      <c r="J23" s="67"/>
    </row>
    <row r="24" spans="1:10" ht="19.5" customHeight="1">
      <c r="A24" s="29"/>
      <c r="B24" s="29"/>
      <c r="C24" s="29">
        <v>4210</v>
      </c>
      <c r="D24" s="67"/>
      <c r="E24" s="67">
        <v>1000</v>
      </c>
      <c r="F24" s="67">
        <v>1000</v>
      </c>
      <c r="G24" s="67"/>
      <c r="H24" s="67"/>
      <c r="I24" s="67"/>
      <c r="J24" s="67"/>
    </row>
    <row r="25" spans="1:10" ht="19.5" customHeight="1">
      <c r="A25" s="14"/>
      <c r="B25" s="14"/>
      <c r="C25" s="14">
        <v>4300</v>
      </c>
      <c r="D25" s="65"/>
      <c r="E25" s="65">
        <v>4500</v>
      </c>
      <c r="F25" s="65">
        <v>4500</v>
      </c>
      <c r="G25" s="65"/>
      <c r="H25" s="65"/>
      <c r="I25" s="65"/>
      <c r="J25" s="65"/>
    </row>
    <row r="26" spans="1:10" ht="19.5" customHeight="1">
      <c r="A26" s="29"/>
      <c r="B26" s="29"/>
      <c r="C26" s="29">
        <v>4410</v>
      </c>
      <c r="D26" s="67"/>
      <c r="E26" s="67">
        <v>1700</v>
      </c>
      <c r="F26" s="67">
        <v>1700</v>
      </c>
      <c r="G26" s="67"/>
      <c r="H26" s="67"/>
      <c r="I26" s="67"/>
      <c r="J26" s="67"/>
    </row>
    <row r="27" spans="1:10" ht="19.5" customHeight="1">
      <c r="A27" s="29"/>
      <c r="B27" s="29"/>
      <c r="C27" s="29">
        <v>4440</v>
      </c>
      <c r="D27" s="67"/>
      <c r="E27" s="67">
        <v>1100</v>
      </c>
      <c r="F27" s="67">
        <v>1100</v>
      </c>
      <c r="G27" s="67"/>
      <c r="H27" s="67"/>
      <c r="I27" s="67"/>
      <c r="J27" s="67"/>
    </row>
    <row r="28" spans="1:10" ht="19.5" customHeight="1">
      <c r="A28" s="29"/>
      <c r="B28" s="29"/>
      <c r="C28" s="29">
        <v>4700</v>
      </c>
      <c r="D28" s="67"/>
      <c r="E28" s="67">
        <v>200</v>
      </c>
      <c r="F28" s="67">
        <v>200</v>
      </c>
      <c r="G28" s="67"/>
      <c r="H28" s="67"/>
      <c r="I28" s="67"/>
      <c r="J28" s="67"/>
    </row>
    <row r="29" spans="1:10" ht="19.5" customHeight="1">
      <c r="A29" s="29"/>
      <c r="B29" s="29"/>
      <c r="C29" s="29">
        <v>4740</v>
      </c>
      <c r="D29" s="67"/>
      <c r="E29" s="67">
        <v>200</v>
      </c>
      <c r="F29" s="67">
        <v>200</v>
      </c>
      <c r="G29" s="67"/>
      <c r="H29" s="67"/>
      <c r="I29" s="67"/>
      <c r="J29" s="67"/>
    </row>
    <row r="30" spans="1:10" ht="19.5" customHeight="1">
      <c r="A30" s="29"/>
      <c r="B30" s="29"/>
      <c r="C30" s="29">
        <v>4750</v>
      </c>
      <c r="D30" s="67"/>
      <c r="E30" s="67">
        <v>4715</v>
      </c>
      <c r="F30" s="67">
        <v>4715</v>
      </c>
      <c r="G30" s="67"/>
      <c r="H30" s="67"/>
      <c r="I30" s="67"/>
      <c r="J30" s="67"/>
    </row>
    <row r="31" spans="1:10" ht="19.5" customHeight="1">
      <c r="A31" s="29"/>
      <c r="B31" s="29">
        <v>85213</v>
      </c>
      <c r="C31" s="29">
        <v>2010</v>
      </c>
      <c r="D31" s="67">
        <v>1000</v>
      </c>
      <c r="E31" s="67">
        <f>SUM(E32)</f>
        <v>1000</v>
      </c>
      <c r="F31" s="67">
        <f>SUM(F32)</f>
        <v>1000</v>
      </c>
      <c r="G31" s="67"/>
      <c r="H31" s="67"/>
      <c r="I31" s="67"/>
      <c r="J31" s="67"/>
    </row>
    <row r="32" spans="1:10" ht="19.5" customHeight="1" thickBot="1">
      <c r="A32" s="29"/>
      <c r="B32" s="29"/>
      <c r="C32" s="29">
        <v>4130</v>
      </c>
      <c r="D32" s="67"/>
      <c r="E32" s="67">
        <v>1000</v>
      </c>
      <c r="F32" s="67">
        <v>1000</v>
      </c>
      <c r="G32" s="67"/>
      <c r="H32" s="67"/>
      <c r="I32" s="67"/>
      <c r="J32" s="67"/>
    </row>
    <row r="33" spans="1:10" ht="19.5" customHeight="1" thickBot="1" thickTop="1">
      <c r="A33" s="338" t="s">
        <v>45</v>
      </c>
      <c r="B33" s="285"/>
      <c r="C33" s="286"/>
      <c r="D33" s="85">
        <f aca="true" t="shared" si="0" ref="D33:I33">SUM(D7,D13,D15,D17)</f>
        <v>1525336</v>
      </c>
      <c r="E33" s="85">
        <f t="shared" si="0"/>
        <v>1525336</v>
      </c>
      <c r="F33" s="85">
        <f t="shared" si="0"/>
        <v>1525336</v>
      </c>
      <c r="G33" s="85">
        <f t="shared" si="0"/>
        <v>52354</v>
      </c>
      <c r="H33" s="85">
        <f t="shared" si="0"/>
        <v>11245</v>
      </c>
      <c r="I33" s="85">
        <f t="shared" si="0"/>
        <v>1445300</v>
      </c>
      <c r="J33" s="85"/>
    </row>
    <row r="34" ht="13.5" thickTop="1"/>
    <row r="35" ht="12.75">
      <c r="A35" s="35" t="s">
        <v>67</v>
      </c>
    </row>
    <row r="38" ht="12.75">
      <c r="B38" s="1" t="s">
        <v>73</v>
      </c>
    </row>
    <row r="40" ht="12.75">
      <c r="D40" s="32"/>
    </row>
  </sheetData>
  <mergeCells count="11">
    <mergeCell ref="A1:J1"/>
    <mergeCell ref="F4:F5"/>
    <mergeCell ref="D3:D5"/>
    <mergeCell ref="E3:E5"/>
    <mergeCell ref="A3:A5"/>
    <mergeCell ref="B3:B5"/>
    <mergeCell ref="C3:C5"/>
    <mergeCell ref="A33:C33"/>
    <mergeCell ref="G4:I4"/>
    <mergeCell ref="J4:J5"/>
    <mergeCell ref="F3:J3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 xml:space="preserve">&amp;RZałącznik Nr 6 do Uchwały Rady Gminy Nr XII/80/2009 z dnia 29 .12.2009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H11" sqref="H11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347" t="s">
        <v>24</v>
      </c>
      <c r="B1" s="347"/>
      <c r="C1" s="347"/>
      <c r="D1" s="347"/>
      <c r="E1" s="347"/>
      <c r="F1" s="347"/>
      <c r="G1" s="347"/>
      <c r="H1" s="347"/>
      <c r="I1" s="347"/>
      <c r="J1" s="347"/>
    </row>
    <row r="2" spans="1:10" ht="16.5">
      <c r="A2" s="347" t="s">
        <v>240</v>
      </c>
      <c r="B2" s="347"/>
      <c r="C2" s="347"/>
      <c r="D2" s="347"/>
      <c r="E2" s="347"/>
      <c r="F2" s="347"/>
      <c r="G2" s="347"/>
      <c r="H2" s="347"/>
      <c r="I2" s="347"/>
      <c r="J2" s="347"/>
    </row>
    <row r="3" spans="1:10" ht="6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8" t="s">
        <v>21</v>
      </c>
    </row>
    <row r="5" spans="1:11" ht="15" customHeight="1">
      <c r="A5" s="334" t="s">
        <v>25</v>
      </c>
      <c r="B5" s="334" t="s">
        <v>0</v>
      </c>
      <c r="C5" s="330" t="s">
        <v>59</v>
      </c>
      <c r="D5" s="348" t="s">
        <v>31</v>
      </c>
      <c r="E5" s="349"/>
      <c r="F5" s="349"/>
      <c r="G5" s="350"/>
      <c r="H5" s="330" t="s">
        <v>7</v>
      </c>
      <c r="I5" s="330"/>
      <c r="J5" s="330" t="s">
        <v>60</v>
      </c>
      <c r="K5" s="330" t="s">
        <v>241</v>
      </c>
    </row>
    <row r="6" spans="1:11" ht="15" customHeight="1">
      <c r="A6" s="334"/>
      <c r="B6" s="334"/>
      <c r="C6" s="330"/>
      <c r="D6" s="330" t="s">
        <v>6</v>
      </c>
      <c r="E6" s="343" t="s">
        <v>5</v>
      </c>
      <c r="F6" s="344"/>
      <c r="G6" s="345"/>
      <c r="H6" s="330" t="s">
        <v>6</v>
      </c>
      <c r="I6" s="330" t="s">
        <v>26</v>
      </c>
      <c r="J6" s="330"/>
      <c r="K6" s="330"/>
    </row>
    <row r="7" spans="1:11" ht="18" customHeight="1">
      <c r="A7" s="334"/>
      <c r="B7" s="334"/>
      <c r="C7" s="330"/>
      <c r="D7" s="330"/>
      <c r="E7" s="327" t="s">
        <v>61</v>
      </c>
      <c r="F7" s="343" t="s">
        <v>5</v>
      </c>
      <c r="G7" s="345"/>
      <c r="H7" s="330"/>
      <c r="I7" s="330"/>
      <c r="J7" s="330"/>
      <c r="K7" s="330"/>
    </row>
    <row r="8" spans="1:11" ht="42" customHeight="1">
      <c r="A8" s="334"/>
      <c r="B8" s="334"/>
      <c r="C8" s="330"/>
      <c r="D8" s="330"/>
      <c r="E8" s="329"/>
      <c r="F8" s="37" t="s">
        <v>58</v>
      </c>
      <c r="G8" s="37" t="s">
        <v>57</v>
      </c>
      <c r="H8" s="330"/>
      <c r="I8" s="330"/>
      <c r="J8" s="330"/>
      <c r="K8" s="330"/>
    </row>
    <row r="9" spans="1:11" ht="7.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</row>
    <row r="10" spans="1:11" ht="19.5" customHeight="1">
      <c r="A10" s="16" t="s">
        <v>8</v>
      </c>
      <c r="B10" s="13" t="s">
        <v>9</v>
      </c>
      <c r="C10" s="111">
        <f>C12</f>
        <v>3388</v>
      </c>
      <c r="D10" s="109">
        <f>D12</f>
        <v>331500</v>
      </c>
      <c r="E10" s="109">
        <v>0</v>
      </c>
      <c r="F10" s="109">
        <v>0</v>
      </c>
      <c r="G10" s="109"/>
      <c r="H10" s="109">
        <f>H12</f>
        <v>331500</v>
      </c>
      <c r="I10" s="109">
        <f>I12</f>
        <v>500</v>
      </c>
      <c r="J10" s="109">
        <f>J12</f>
        <v>331000</v>
      </c>
      <c r="K10" s="112" t="s">
        <v>22</v>
      </c>
    </row>
    <row r="11" spans="1:11" ht="19.5" customHeight="1">
      <c r="A11" s="17"/>
      <c r="B11" s="18" t="s">
        <v>33</v>
      </c>
      <c r="C11" s="65"/>
      <c r="D11" s="65"/>
      <c r="E11" s="109"/>
      <c r="F11" s="65"/>
      <c r="G11" s="65"/>
      <c r="H11" s="65"/>
      <c r="I11" s="65"/>
      <c r="J11" s="65"/>
      <c r="K11" s="113"/>
    </row>
    <row r="12" spans="1:11" ht="24.75" customHeight="1">
      <c r="A12" s="17"/>
      <c r="B12" s="41" t="s">
        <v>72</v>
      </c>
      <c r="C12" s="65">
        <v>3388</v>
      </c>
      <c r="D12" s="65">
        <v>331500</v>
      </c>
      <c r="E12" s="65">
        <v>0</v>
      </c>
      <c r="F12" s="65">
        <v>0</v>
      </c>
      <c r="G12" s="65"/>
      <c r="H12" s="65">
        <f>SUM(I12+J12)</f>
        <v>331500</v>
      </c>
      <c r="I12" s="65">
        <v>500</v>
      </c>
      <c r="J12" s="65">
        <v>331000</v>
      </c>
      <c r="K12" s="113" t="s">
        <v>22</v>
      </c>
    </row>
    <row r="13" spans="1:11" ht="19.5" customHeight="1">
      <c r="A13" s="17"/>
      <c r="B13" s="19" t="s">
        <v>11</v>
      </c>
      <c r="C13" s="65"/>
      <c r="D13" s="65"/>
      <c r="E13" s="65"/>
      <c r="F13" s="65"/>
      <c r="G13" s="65"/>
      <c r="H13" s="65"/>
      <c r="I13" s="65"/>
      <c r="J13" s="65"/>
      <c r="K13" s="113" t="s">
        <v>22</v>
      </c>
    </row>
    <row r="14" spans="1:11" ht="19.5" customHeight="1">
      <c r="A14" s="17"/>
      <c r="B14" s="19" t="s">
        <v>12</v>
      </c>
      <c r="C14" s="65"/>
      <c r="D14" s="65"/>
      <c r="E14" s="65"/>
      <c r="F14" s="65"/>
      <c r="G14" s="65"/>
      <c r="H14" s="65"/>
      <c r="I14" s="65"/>
      <c r="J14" s="65"/>
      <c r="K14" s="113" t="s">
        <v>22</v>
      </c>
    </row>
    <row r="15" spans="1:11" ht="19.5" customHeight="1">
      <c r="A15" s="20"/>
      <c r="B15" s="21" t="s">
        <v>1</v>
      </c>
      <c r="C15" s="110"/>
      <c r="D15" s="110"/>
      <c r="E15" s="110"/>
      <c r="F15" s="110"/>
      <c r="G15" s="110"/>
      <c r="H15" s="110"/>
      <c r="I15" s="110"/>
      <c r="J15" s="110"/>
      <c r="K15" s="114" t="s">
        <v>22</v>
      </c>
    </row>
    <row r="16" spans="1:11" s="33" customFormat="1" ht="19.5" customHeight="1">
      <c r="A16" s="346" t="s">
        <v>45</v>
      </c>
      <c r="B16" s="346"/>
      <c r="C16" s="115">
        <f>C10</f>
        <v>3388</v>
      </c>
      <c r="D16" s="115">
        <f>D10</f>
        <v>331500</v>
      </c>
      <c r="E16" s="115">
        <v>0</v>
      </c>
      <c r="F16" s="115">
        <v>0</v>
      </c>
      <c r="G16" s="115"/>
      <c r="H16" s="115">
        <f>H10</f>
        <v>331500</v>
      </c>
      <c r="I16" s="115">
        <f>I10</f>
        <v>500</v>
      </c>
      <c r="J16" s="115">
        <f>J10</f>
        <v>331000</v>
      </c>
      <c r="K16" s="115"/>
    </row>
    <row r="17" ht="4.5" customHeight="1"/>
    <row r="18" ht="12.75" customHeight="1">
      <c r="A18" s="38" t="s">
        <v>62</v>
      </c>
    </row>
    <row r="19" ht="14.25">
      <c r="A19" s="38" t="s">
        <v>64</v>
      </c>
    </row>
    <row r="20" ht="12.75">
      <c r="A20" s="38" t="s">
        <v>65</v>
      </c>
    </row>
    <row r="21" ht="12.75">
      <c r="A21" s="38" t="s">
        <v>63</v>
      </c>
    </row>
  </sheetData>
  <mergeCells count="16">
    <mergeCell ref="A16:B16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 xml:space="preserve">&amp;R&amp;9Załącznik Nr 4 
do Uchwały Rady Gminy nr  XII/80/09 
z dnia  29.XII.2009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INTEL CELERON</cp:lastModifiedBy>
  <cp:lastPrinted>2010-01-06T09:43:01Z</cp:lastPrinted>
  <dcterms:created xsi:type="dcterms:W3CDTF">1998-12-09T13:02:10Z</dcterms:created>
  <dcterms:modified xsi:type="dcterms:W3CDTF">2010-01-15T12:08:50Z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